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Exception Log" sheetId="2" state="visible" r:id="rId2"/>
    <sheet xmlns:r="http://schemas.openxmlformats.org/officeDocument/2006/relationships" name="Settings" sheetId="3" state="visible" r:id="rId3"/>
  </sheets>
  <definedNames>
    <definedName name="_xlnm.Print_Area" localSheetId="0">'Dashboard'!$A$1:$K$41</definedName>
    <definedName name="_xlnm.Print_Area" localSheetId="1">'Exception Log'!$A$1:$AA$13</definedName>
    <definedName name="_xlnm.Print_Area" localSheetId="2">'Settings'!$A$1:$N$18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mm/dd/yyyy h:mm AM/PM"/>
    <numFmt numFmtId="166" formatCode="$#,##0.00"/>
    <numFmt numFmtId="167" formatCode="0.0%"/>
    <numFmt numFmtId="168" formatCode="0.0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i val="1"/>
      <color rgb="00123B52"/>
      <sz val="10"/>
    </font>
    <font>
      <name val="Aptos"/>
      <b val="1"/>
      <color rgb="00123B52"/>
      <sz val="10"/>
    </font>
    <font>
      <name val="Aptos"/>
      <b val="1"/>
      <color rgb="00FFFFFF"/>
      <sz val="10"/>
    </font>
    <font>
      <name val="Aptos"/>
      <color rgb="00123B52"/>
      <sz val="10"/>
    </font>
    <font>
      <name val="Aptos"/>
      <b val="1"/>
      <color rgb="00123B52"/>
      <sz val="14"/>
    </font>
    <font>
      <name val="Aptos"/>
      <i val="1"/>
      <color rgb="00123B52"/>
      <sz val="9"/>
    </font>
  </fonts>
  <fills count="7">
    <fill>
      <patternFill/>
    </fill>
    <fill>
      <patternFill patternType="gray125"/>
    </fill>
    <fill>
      <patternFill patternType="solid">
        <fgColor rgb="00123B52"/>
      </patternFill>
    </fill>
    <fill>
      <patternFill patternType="solid">
        <fgColor rgb="00E0F3EF"/>
      </patternFill>
    </fill>
    <fill>
      <patternFill patternType="solid">
        <fgColor rgb="00F1F7F5"/>
      </patternFill>
    </fill>
    <fill>
      <patternFill patternType="solid">
        <fgColor rgb="00FFFFFF"/>
      </patternFill>
    </fill>
    <fill>
      <patternFill patternType="solid">
        <fgColor rgb="002A8C82"/>
      </patternFill>
    </fill>
  </fills>
  <borders count="6">
    <border>
      <left/>
      <right/>
      <top/>
      <bottom/>
      <diagonal/>
    </border>
    <border>
      <left style="thin">
        <color rgb="00CDDDE1"/>
      </left>
      <right style="thin">
        <color rgb="00CDDDE1"/>
      </right>
      <top style="thin">
        <color rgb="00CDDDE1"/>
      </top>
      <bottom style="thin">
        <color rgb="00CDDDE1"/>
      </bottom>
    </border>
    <border>
      <left/>
      <right/>
      <top style="thin">
        <color rgb="00CDDDE1"/>
      </top>
      <bottom/>
      <diagonal/>
    </border>
    <border>
      <left/>
      <right style="thin">
        <color rgb="00CDDDE1"/>
      </right>
      <top style="thin">
        <color rgb="00CDDDE1"/>
      </top>
      <bottom/>
      <diagonal/>
    </border>
    <border>
      <left/>
      <right/>
      <top style="thin">
        <color rgb="00CDDDE1"/>
      </top>
      <bottom style="thin">
        <color rgb="00CDDDE1"/>
      </bottom>
      <diagonal/>
    </border>
    <border>
      <left/>
      <right style="thin">
        <color rgb="00CDDDE1"/>
      </right>
      <top style="thin">
        <color rgb="00CDDDE1"/>
      </top>
      <bottom style="thin">
        <color rgb="00CDDDE1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164" fontId="5" fillId="3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" fontId="6" fillId="4" borderId="1" applyAlignment="1" pivotButton="0" quotePrefix="0" xfId="0">
      <alignment horizontal="center" vertical="center"/>
    </xf>
    <xf numFmtId="166" fontId="6" fillId="4" borderId="1" applyAlignment="1" pivotButton="0" quotePrefix="0" xfId="0">
      <alignment horizontal="center" vertical="center"/>
    </xf>
    <xf numFmtId="167" fontId="6" fillId="4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5" fillId="3" borderId="1" applyAlignment="1" pivotButton="0" quotePrefix="0" xfId="0">
      <alignment horizontal="left" vertical="center"/>
    </xf>
    <xf numFmtId="165" fontId="5" fillId="3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top" wrapText="1"/>
    </xf>
    <xf numFmtId="166" fontId="5" fillId="3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center" vertical="center"/>
    </xf>
    <xf numFmtId="168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top" wrapText="1"/>
    </xf>
    <xf numFmtId="1" fontId="5" fillId="3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top" wrapText="1"/>
    </xf>
    <xf numFmtId="168" fontId="5" fillId="3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164" fontId="5" fillId="3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6" fontId="6" fillId="4" borderId="1" applyAlignment="1" pivotButton="0" quotePrefix="0" xfId="0">
      <alignment horizontal="center" vertical="center"/>
    </xf>
    <xf numFmtId="167" fontId="6" fillId="4" borderId="1" applyAlignment="1" pivotButton="0" quotePrefix="0" xfId="0">
      <alignment horizontal="center" vertical="center"/>
    </xf>
    <xf numFmtId="165" fontId="5" fillId="3" borderId="1" applyAlignment="1" pivotButton="0" quotePrefix="0" xfId="0">
      <alignment horizontal="left" vertical="center"/>
    </xf>
    <xf numFmtId="164" fontId="5" fillId="3" borderId="1" applyAlignment="1" pivotButton="0" quotePrefix="0" xfId="0">
      <alignment horizontal="left" vertical="center"/>
    </xf>
    <xf numFmtId="166" fontId="5" fillId="3" borderId="1" applyAlignment="1" pivotButton="0" quotePrefix="0" xfId="0">
      <alignment horizontal="left" vertical="center"/>
    </xf>
    <xf numFmtId="168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168" fontId="5" fillId="3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Aptos"/>
        <b val="1"/>
        <color rgb="002A8C82"/>
        <sz val="10"/>
      </font>
      <fill>
        <patternFill patternType="solid">
          <fgColor rgb="00E0F3EF"/>
        </patternFill>
      </fill>
    </dxf>
    <dxf>
      <font>
        <name val="Aptos"/>
        <b val="1"/>
        <color rgb="00FFFFFF"/>
        <sz val="10"/>
      </font>
      <fill>
        <patternFill patternType="solid">
          <fgColor rgb="00F97316"/>
        </patternFill>
      </fill>
    </dxf>
    <dxf>
      <font>
        <name val="Aptos"/>
        <b val="1"/>
        <color rgb="00FFFFFF"/>
        <sz val="10"/>
      </font>
      <fill>
        <patternFill patternType="solid">
          <fgColor rgb="00123B52"/>
        </patternFill>
      </fill>
    </dxf>
    <dxf>
      <font>
        <name val="Aptos"/>
        <b val="1"/>
        <color rgb="00F97316"/>
        <sz val="10"/>
      </font>
      <fill>
        <patternFill patternType="solid">
          <fgColor rgb="00F1F7F5"/>
        </patternFill>
      </fill>
    </dxf>
    <dxf>
      <font>
        <name val="Aptos"/>
        <b val="1"/>
        <color rgb="002A8C82"/>
        <sz val="10"/>
      </font>
      <fill>
        <patternFill patternType="solid">
          <fgColor rgb="00F1F7F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Exceptions by Type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'Dashboard'!B12</f>
            </strRef>
          </tx>
          <spPr>
            <a:solidFill xmlns:a="http://schemas.openxmlformats.org/drawingml/2006/main">
              <a:srgbClr val="2A8C82"/>
            </a:solidFill>
            <a:ln xmlns:a="http://schemas.openxmlformats.org/drawingml/2006/main">
              <a:solidFill>
                <a:srgbClr val="123B52"/>
              </a:solidFill>
              <a:prstDash val="solid"/>
            </a:ln>
          </spPr>
          <cat>
            <numRef>
              <f>'Dashboard'!$A$13:$A$22</f>
            </numRef>
          </cat>
          <val>
            <numRef>
              <f>'Dashboard'!$B$13:$B$22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Exception Type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Exceptions by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'Dashboard'!H12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23B52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A8C82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97316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5F9E96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9BCFC5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CDDDE1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'Dashboard'!$G$13:$G$18</f>
            </numRef>
          </cat>
          <val>
            <numRef>
              <f>'Dashboard'!$H$13:$H$18</f>
            </numRef>
          </val>
        </ser>
        <firstSliceAng val="0"/>
        <holeSize val="52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24</row>
      <rowOff>0</rowOff>
    </from>
    <ext cx="32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Exceptions" displayName="tblExceptions" ref="A4:AA13" headerRowCount="1">
  <autoFilter ref="A4:AA13"/>
  <tableColumns count="27">
    <tableColumn id="1" name="Exception ID"/>
    <tableColumn id="2" name="Reported At"/>
    <tableColumn id="3" name="Dispatch Date"/>
    <tableColumn id="4" name="Load/Route ID"/>
    <tableColumn id="5" name="Stop/Customer"/>
    <tableColumn id="6" name="Driver"/>
    <tableColumn id="7" name="Vehicle"/>
    <tableColumn id="8" name="Exception Type"/>
    <tableColumn id="9" name="Priority"/>
    <tableColumn id="10" name="Planned Milestone"/>
    <tableColumn id="11" name="Status"/>
    <tableColumn id="12" name="Owner"/>
    <tableColumn id="13" name="Root Cause"/>
    <tableColumn id="14" name="Resolution / Next Action"/>
    <tableColumn id="15" name="Follow-Up Due"/>
    <tableColumn id="16" name="Resolved At"/>
    <tableColumn id="17" name="Last Updated"/>
    <tableColumn id="18" name="Direct Cost"/>
    <tableColumn id="19" name="Delay Minutes"/>
    <tableColumn id="20" name="Open Age Hours"/>
    <tableColumn id="21" name="Target Hours"/>
    <tableColumn id="22" name="Target Due At"/>
    <tableColumn id="23" name="Target Status"/>
    <tableColumn id="24" name="Estimated Delay Cost"/>
    <tableColumn id="25" name="Total Estimated Cost"/>
    <tableColumn id="26" name="Follow-Up Flag"/>
    <tableColumn id="27" name="Data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00123B52"/>
    <outlinePr summaryBelow="1" summaryRight="1"/>
    <pageSetUpPr fitToPage="1"/>
  </sheetPr>
  <dimension ref="A1:K10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4" customWidth="1" min="3" max="3"/>
    <col width="22" customWidth="1" min="4" max="4"/>
    <col width="14" customWidth="1" min="5" max="5"/>
    <col width="4" customWidth="1" min="6" max="6"/>
    <col width="22" customWidth="1" min="7" max="7"/>
    <col width="15" customWidth="1" min="8" max="8"/>
    <col width="4" customWidth="1" min="9" max="9"/>
    <col width="22" customWidth="1" min="10" max="10"/>
    <col width="15" customWidth="1" min="11" max="11"/>
  </cols>
  <sheetData>
    <row r="1" ht="28" customHeight="1">
      <c r="A1" s="1" t="inlineStr">
        <is>
          <t>Dispatch Exception Dashboard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6" t="n"/>
    </row>
    <row r="2">
      <c r="A2" s="2" t="inlineStr">
        <is>
          <t>Review open issues, response targets, follow-ups, delays, and estimated cost.</t>
        </is>
      </c>
      <c r="H2" s="3" t="inlineStr">
        <is>
          <t>Legend:</t>
        </is>
      </c>
      <c r="I2" s="4" t="inlineStr">
        <is>
          <t>Input cells</t>
        </is>
      </c>
      <c r="J2" s="5" t="inlineStr">
        <is>
          <t>Calculated cells</t>
        </is>
      </c>
    </row>
    <row r="3" ht="34" customHeight="1">
      <c r="A3" s="6" t="inlineStr">
        <is>
          <t>Start Date</t>
        </is>
      </c>
      <c r="B3" s="37" t="n">
        <v>46082</v>
      </c>
      <c r="C3" s="6" t="inlineStr">
        <is>
          <t>End Date</t>
        </is>
      </c>
      <c r="D3" s="37" t="n">
        <v>46112</v>
      </c>
      <c r="E3" s="6" t="inlineStr">
        <is>
          <t>Reporting As Of</t>
        </is>
      </c>
      <c r="F3" s="38">
        <f>'Settings'!$B$8</f>
        <v/>
      </c>
      <c r="G3" s="6" t="inlineStr">
        <is>
          <t>Date Range Check</t>
        </is>
      </c>
      <c r="H3" s="5">
        <f>IF(OR($B$3="",$D$3=""),"Enter both dates",IF($B$3&gt;$D$3,"Start date is after end date","Ready"))</f>
        <v/>
      </c>
      <c r="I3" s="6" t="inlineStr">
        <is>
          <t>Data Issues</t>
        </is>
      </c>
      <c r="J3" s="9">
        <f>COUNTIFS('Exception Log'!$C$5:$C$1004,"&gt;="&amp;$B$3,'Exception Log'!$C$5:$C$1004,"&lt;="&amp;$D$3,'Exception Log'!$AA$5:$AA$1004,"&lt;&gt;OK",'Exception Log'!$AA$5:$AA$1004,"&lt;&gt;")</f>
        <v/>
      </c>
    </row>
    <row r="4"/>
    <row r="5" ht="34" customHeight="1">
      <c r="A5" s="6" t="inlineStr">
        <is>
          <t>Total Exceptions</t>
        </is>
      </c>
      <c r="B5" s="10">
        <f>COUNTIFS('Exception Log'!$C$5:$C$1004,"&gt;="&amp;$B$3,'Exception Log'!$C$5:$C$1004,"&lt;="&amp;$D$3)</f>
        <v/>
      </c>
      <c r="D5" s="6" t="inlineStr">
        <is>
          <t>Open Exceptions</t>
        </is>
      </c>
      <c r="E5" s="10">
        <f>COUNTIFS('Exception Log'!$C$5:$C$1004,"&gt;="&amp;$B$3,'Exception Log'!$C$5:$C$1004,"&lt;="&amp;$D$3,'Exception Log'!$K$5:$K$1004,"&lt;&gt;",'Exception Log'!$K$5:$K$1004,"&lt;&gt;Closed",'Exception Log'!$K$5:$K$1004,"&lt;&gt;Canceled")</f>
        <v/>
      </c>
      <c r="G5" s="6" t="inlineStr">
        <is>
          <t>Overdue Targets</t>
        </is>
      </c>
      <c r="H5" s="10">
        <f>COUNTIFS('Exception Log'!$C$5:$C$1004,"&gt;="&amp;$B$3,'Exception Log'!$C$5:$C$1004,"&lt;="&amp;$D$3,'Exception Log'!$W$5:$W$1004,"Overdue")</f>
        <v/>
      </c>
      <c r="J5" s="6" t="inlineStr">
        <is>
          <t>Overdue Follow-Ups</t>
        </is>
      </c>
      <c r="K5" s="10">
        <f>COUNTIFS('Exception Log'!$C$5:$C$1004,"&gt;="&amp;$B$3,'Exception Log'!$C$5:$C$1004,"&lt;="&amp;$D$3,'Exception Log'!$Z$5:$Z$1004,"Overdue")</f>
        <v/>
      </c>
    </row>
    <row r="6"/>
    <row r="7"/>
    <row r="8" ht="34" customHeight="1">
      <c r="A8" s="6" t="inlineStr">
        <is>
          <t>Total Estimated Cost</t>
        </is>
      </c>
      <c r="B8" s="39">
        <f>SUMIFS('Exception Log'!$Y$5:$Y$1004,'Exception Log'!$C$5:$C$1004,"&gt;="&amp;$B$3,'Exception Log'!$C$5:$C$1004,"&lt;="&amp;$D$3)</f>
        <v/>
      </c>
      <c r="D8" s="6" t="inlineStr">
        <is>
          <t>Average Delay Minutes</t>
        </is>
      </c>
      <c r="E8" s="10">
        <f>IFERROR(AVERAGEIFS('Exception Log'!$S$5:$S$1004,'Exception Log'!$C$5:$C$1004,"&gt;="&amp;$B$3,'Exception Log'!$C$5:$C$1004,"&lt;="&amp;$D$3),0)</f>
        <v/>
      </c>
      <c r="G8" s="6" t="inlineStr">
        <is>
          <t>Closure Rate</t>
        </is>
      </c>
      <c r="H8" s="40">
        <f>IFERROR(COUNTIFS('Exception Log'!$C$5:$C$1004,"&gt;="&amp;$B$3,'Exception Log'!$C$5:$C$1004,"&lt;="&amp;$D$3,'Exception Log'!$K$5:$K$1004,"Closed")/(COUNTIFS('Exception Log'!$C$5:$C$1004,"&gt;="&amp;$B$3,'Exception Log'!$C$5:$C$1004,"&lt;="&amp;$D$3)-COUNTIFS('Exception Log'!$C$5:$C$1004,"&gt;="&amp;$B$3,'Exception Log'!$C$5:$C$1004,"&lt;="&amp;$D$3,'Exception Log'!$K$5:$K$1004,"Canceled")),0)</f>
        <v/>
      </c>
      <c r="J8" s="6" t="inlineStr">
        <is>
          <t>Target Met Rate</t>
        </is>
      </c>
      <c r="K8" s="40">
        <f>IFERROR(COUNTIFS('Exception Log'!$C$5:$C$1004,"&gt;="&amp;$B$3,'Exception Log'!$C$5:$C$1004,"&lt;="&amp;$D$3,'Exception Log'!$W$5:$W$1004,"Met")/(COUNTIFS('Exception Log'!$C$5:$C$1004,"&gt;="&amp;$B$3,'Exception Log'!$C$5:$C$1004,"&lt;="&amp;$D$3,'Exception Log'!$W$5:$W$1004,"Met")+COUNTIFS('Exception Log'!$C$5:$C$1004,"&gt;="&amp;$B$3,'Exception Log'!$C$5:$C$1004,"&lt;="&amp;$D$3,'Exception Log'!$W$5:$W$1004,"Missed")),0)</f>
        <v/>
      </c>
    </row>
    <row r="9"/>
    <row r="10" ht="24" customHeight="1">
      <c r="A10" s="13" t="inlineStr">
        <is>
          <t>Dashboard results use Dispatch Date between the selected start and end dates, inclusive. Response targets are internal operating targets.</t>
        </is>
      </c>
    </row>
    <row r="11"/>
    <row r="12">
      <c r="A12" s="6" t="inlineStr">
        <is>
          <t>Exception Type</t>
        </is>
      </c>
      <c r="B12" s="6" t="inlineStr">
        <is>
          <t>Count</t>
        </is>
      </c>
      <c r="D12" s="6" t="inlineStr">
        <is>
          <t>Priority</t>
        </is>
      </c>
      <c r="E12" s="6" t="inlineStr">
        <is>
          <t>Count</t>
        </is>
      </c>
      <c r="G12" s="6" t="inlineStr">
        <is>
          <t>Status</t>
        </is>
      </c>
      <c r="H12" s="6" t="inlineStr">
        <is>
          <t>Count</t>
        </is>
      </c>
      <c r="J12" s="6" t="inlineStr">
        <is>
          <t>Owner</t>
        </is>
      </c>
      <c r="K12" s="6" t="inlineStr">
        <is>
          <t>Open Count</t>
        </is>
      </c>
    </row>
    <row r="13">
      <c r="A13" s="14" t="inlineStr">
        <is>
          <t>Late Pickup</t>
        </is>
      </c>
      <c r="B13" s="5">
        <f>COUNTIFS('Exception Log'!$C$5:$C$1004,"&gt;="&amp;$B$3,'Exception Log'!$C$5:$C$1004,"&lt;="&amp;$D$3,'Exception Log'!$H$5:$H$1004,$A13)</f>
        <v/>
      </c>
      <c r="D13" s="14" t="inlineStr">
        <is>
          <t>Critical</t>
        </is>
      </c>
      <c r="E13" s="5">
        <f>COUNTIFS('Exception Log'!$C$5:$C$1004,"&gt;="&amp;$B$3,'Exception Log'!$C$5:$C$1004,"&lt;="&amp;$D$3,'Exception Log'!$I$5:$I$1004,$D13)</f>
        <v/>
      </c>
      <c r="G13" s="14" t="inlineStr">
        <is>
          <t>New</t>
        </is>
      </c>
      <c r="H13" s="5">
        <f>COUNTIFS('Exception Log'!$C$5:$C$1004,"&gt;="&amp;$B$3,'Exception Log'!$C$5:$C$1004,"&lt;="&amp;$D$3,'Exception Log'!$K$5:$K$1004,$G13)</f>
        <v/>
      </c>
      <c r="J13" s="14" t="inlineStr">
        <is>
          <t>Alex Carter</t>
        </is>
      </c>
      <c r="K13" s="5">
        <f>COUNTIFS('Exception Log'!$C$5:$C$1004,"&gt;="&amp;$B$3,'Exception Log'!$C$5:$C$1004,"&lt;="&amp;$D$3,'Exception Log'!$L$5:$L$1004,$J13,'Exception Log'!$K$5:$K$1004,"&lt;&gt;Closed",'Exception Log'!$K$5:$K$1004,"&lt;&gt;Canceled")</f>
        <v/>
      </c>
    </row>
    <row r="14">
      <c r="A14" s="14" t="inlineStr">
        <is>
          <t>Late Delivery</t>
        </is>
      </c>
      <c r="B14" s="5">
        <f>COUNTIFS('Exception Log'!$C$5:$C$1004,"&gt;="&amp;$B$3,'Exception Log'!$C$5:$C$1004,"&lt;="&amp;$D$3,'Exception Log'!$H$5:$H$1004,$A14)</f>
        <v/>
      </c>
      <c r="D14" s="14" t="inlineStr">
        <is>
          <t>High</t>
        </is>
      </c>
      <c r="E14" s="5">
        <f>COUNTIFS('Exception Log'!$C$5:$C$1004,"&gt;="&amp;$B$3,'Exception Log'!$C$5:$C$1004,"&lt;="&amp;$D$3,'Exception Log'!$I$5:$I$1004,$D14)</f>
        <v/>
      </c>
      <c r="G14" s="14" t="inlineStr">
        <is>
          <t>Assigned</t>
        </is>
      </c>
      <c r="H14" s="5">
        <f>COUNTIFS('Exception Log'!$C$5:$C$1004,"&gt;="&amp;$B$3,'Exception Log'!$C$5:$C$1004,"&lt;="&amp;$D$3,'Exception Log'!$K$5:$K$1004,$G14)</f>
        <v/>
      </c>
      <c r="J14" s="14" t="inlineStr">
        <is>
          <t>Morgan Lee</t>
        </is>
      </c>
      <c r="K14" s="5">
        <f>COUNTIFS('Exception Log'!$C$5:$C$1004,"&gt;="&amp;$B$3,'Exception Log'!$C$5:$C$1004,"&lt;="&amp;$D$3,'Exception Log'!$L$5:$L$1004,$J14,'Exception Log'!$K$5:$K$1004,"&lt;&gt;Closed",'Exception Log'!$K$5:$K$1004,"&lt;&gt;Canceled")</f>
        <v/>
      </c>
    </row>
    <row r="15">
      <c r="A15" s="14" t="inlineStr">
        <is>
          <t>Missed Stop</t>
        </is>
      </c>
      <c r="B15" s="5">
        <f>COUNTIFS('Exception Log'!$C$5:$C$1004,"&gt;="&amp;$B$3,'Exception Log'!$C$5:$C$1004,"&lt;="&amp;$D$3,'Exception Log'!$H$5:$H$1004,$A15)</f>
        <v/>
      </c>
      <c r="D15" s="14" t="inlineStr">
        <is>
          <t>Medium</t>
        </is>
      </c>
      <c r="E15" s="5">
        <f>COUNTIFS('Exception Log'!$C$5:$C$1004,"&gt;="&amp;$B$3,'Exception Log'!$C$5:$C$1004,"&lt;="&amp;$D$3,'Exception Log'!$I$5:$I$1004,$D15)</f>
        <v/>
      </c>
      <c r="G15" s="14" t="inlineStr">
        <is>
          <t>In Progress</t>
        </is>
      </c>
      <c r="H15" s="5">
        <f>COUNTIFS('Exception Log'!$C$5:$C$1004,"&gt;="&amp;$B$3,'Exception Log'!$C$5:$C$1004,"&lt;="&amp;$D$3,'Exception Log'!$K$5:$K$1004,$G15)</f>
        <v/>
      </c>
      <c r="J15" s="14" t="inlineStr">
        <is>
          <t>Jordan Brooks</t>
        </is>
      </c>
      <c r="K15" s="5">
        <f>COUNTIFS('Exception Log'!$C$5:$C$1004,"&gt;="&amp;$B$3,'Exception Log'!$C$5:$C$1004,"&lt;="&amp;$D$3,'Exception Log'!$L$5:$L$1004,$J15,'Exception Log'!$K$5:$K$1004,"&lt;&gt;Closed",'Exception Log'!$K$5:$K$1004,"&lt;&gt;Canceled")</f>
        <v/>
      </c>
    </row>
    <row r="16">
      <c r="A16" s="14" t="inlineStr">
        <is>
          <t>Vehicle Breakdown</t>
        </is>
      </c>
      <c r="B16" s="5">
        <f>COUNTIFS('Exception Log'!$C$5:$C$1004,"&gt;="&amp;$B$3,'Exception Log'!$C$5:$C$1004,"&lt;="&amp;$D$3,'Exception Log'!$H$5:$H$1004,$A16)</f>
        <v/>
      </c>
      <c r="D16" s="14" t="inlineStr">
        <is>
          <t>Low</t>
        </is>
      </c>
      <c r="E16" s="5">
        <f>COUNTIFS('Exception Log'!$C$5:$C$1004,"&gt;="&amp;$B$3,'Exception Log'!$C$5:$C$1004,"&lt;="&amp;$D$3,'Exception Log'!$I$5:$I$1004,$D16)</f>
        <v/>
      </c>
      <c r="G16" s="14" t="inlineStr">
        <is>
          <t>Monitoring</t>
        </is>
      </c>
      <c r="H16" s="5">
        <f>COUNTIFS('Exception Log'!$C$5:$C$1004,"&gt;="&amp;$B$3,'Exception Log'!$C$5:$C$1004,"&lt;="&amp;$D$3,'Exception Log'!$K$5:$K$1004,$G16)</f>
        <v/>
      </c>
      <c r="J16" s="14" t="inlineStr">
        <is>
          <t>Taylor Reed</t>
        </is>
      </c>
      <c r="K16" s="5">
        <f>COUNTIFS('Exception Log'!$C$5:$C$1004,"&gt;="&amp;$B$3,'Exception Log'!$C$5:$C$1004,"&lt;="&amp;$D$3,'Exception Log'!$L$5:$L$1004,$J16,'Exception Log'!$K$5:$K$1004,"&lt;&gt;Closed",'Exception Log'!$K$5:$K$1004,"&lt;&gt;Canceled")</f>
        <v/>
      </c>
    </row>
    <row r="17">
      <c r="A17" s="14" t="inlineStr">
        <is>
          <t>Driver Call-Off</t>
        </is>
      </c>
      <c r="B17" s="5">
        <f>COUNTIFS('Exception Log'!$C$5:$C$1004,"&gt;="&amp;$B$3,'Exception Log'!$C$5:$C$1004,"&lt;="&amp;$D$3,'Exception Log'!$H$5:$H$1004,$A17)</f>
        <v/>
      </c>
      <c r="E17">
        <f>""</f>
        <v/>
      </c>
      <c r="G17" s="14" t="inlineStr">
        <is>
          <t>Closed</t>
        </is>
      </c>
      <c r="H17" s="5">
        <f>COUNTIFS('Exception Log'!$C$5:$C$1004,"&gt;="&amp;$B$3,'Exception Log'!$C$5:$C$1004,"&lt;="&amp;$D$3,'Exception Log'!$K$5:$K$1004,$G17)</f>
        <v/>
      </c>
      <c r="J17" s="14" t="inlineStr">
        <is>
          <t>Casey Nguyen</t>
        </is>
      </c>
      <c r="K17" s="5">
        <f>COUNTIFS('Exception Log'!$C$5:$C$1004,"&gt;="&amp;$B$3,'Exception Log'!$C$5:$C$1004,"&lt;="&amp;$D$3,'Exception Log'!$L$5:$L$1004,$J17,'Exception Log'!$K$5:$K$1004,"&lt;&gt;Closed",'Exception Log'!$K$5:$K$1004,"&lt;&gt;Canceled")</f>
        <v/>
      </c>
    </row>
    <row r="18">
      <c r="A18" s="14" t="inlineStr">
        <is>
          <t>Route Deviation</t>
        </is>
      </c>
      <c r="B18" s="5">
        <f>COUNTIFS('Exception Log'!$C$5:$C$1004,"&gt;="&amp;$B$3,'Exception Log'!$C$5:$C$1004,"&lt;="&amp;$D$3,'Exception Log'!$H$5:$H$1004,$A18)</f>
        <v/>
      </c>
      <c r="E18">
        <f>""</f>
        <v/>
      </c>
      <c r="G18" s="14" t="inlineStr">
        <is>
          <t>Canceled</t>
        </is>
      </c>
      <c r="H18" s="5">
        <f>COUNTIFS('Exception Log'!$C$5:$C$1004,"&gt;="&amp;$B$3,'Exception Log'!$C$5:$C$1004,"&lt;="&amp;$D$3,'Exception Log'!$K$5:$K$1004,$G18)</f>
        <v/>
      </c>
      <c r="J18" s="14" t="inlineStr">
        <is>
          <t>Riley Foster</t>
        </is>
      </c>
      <c r="K18" s="5">
        <f>COUNTIFS('Exception Log'!$C$5:$C$1004,"&gt;="&amp;$B$3,'Exception Log'!$C$5:$C$1004,"&lt;="&amp;$D$3,'Exception Log'!$L$5:$L$1004,$J18,'Exception Log'!$K$5:$K$1004,"&lt;&gt;Closed",'Exception Log'!$K$5:$K$1004,"&lt;&gt;Canceled")</f>
        <v/>
      </c>
    </row>
    <row r="19">
      <c r="A19" s="14" t="inlineStr">
        <is>
          <t>Customer Unavailable</t>
        </is>
      </c>
      <c r="B19" s="5">
        <f>COUNTIFS('Exception Log'!$C$5:$C$1004,"&gt;="&amp;$B$3,'Exception Log'!$C$5:$C$1004,"&lt;="&amp;$D$3,'Exception Log'!$H$5:$H$1004,$A19)</f>
        <v/>
      </c>
      <c r="E19">
        <f>""</f>
        <v/>
      </c>
      <c r="H19">
        <f>""</f>
        <v/>
      </c>
      <c r="K19">
        <f>""</f>
        <v/>
      </c>
    </row>
    <row r="20">
      <c r="A20" s="14" t="inlineStr">
        <is>
          <t>Load Not Ready</t>
        </is>
      </c>
      <c r="B20" s="5">
        <f>COUNTIFS('Exception Log'!$C$5:$C$1004,"&gt;="&amp;$B$3,'Exception Log'!$C$5:$C$1004,"&lt;="&amp;$D$3,'Exception Log'!$H$5:$H$1004,$A20)</f>
        <v/>
      </c>
      <c r="E20">
        <f>""</f>
        <v/>
      </c>
      <c r="H20">
        <f>""</f>
        <v/>
      </c>
      <c r="K20">
        <f>""</f>
        <v/>
      </c>
    </row>
    <row r="21">
      <c r="A21" s="14" t="inlineStr">
        <is>
          <t>Weather Delay</t>
        </is>
      </c>
      <c r="B21" s="5">
        <f>COUNTIFS('Exception Log'!$C$5:$C$1004,"&gt;="&amp;$B$3,'Exception Log'!$C$5:$C$1004,"&lt;="&amp;$D$3,'Exception Log'!$H$5:$H$1004,$A21)</f>
        <v/>
      </c>
      <c r="E21">
        <f>""</f>
        <v/>
      </c>
      <c r="H21">
        <f>""</f>
        <v/>
      </c>
      <c r="K21">
        <f>""</f>
        <v/>
      </c>
    </row>
    <row r="22">
      <c r="A22" s="14" t="inlineStr">
        <is>
          <t>Documentation Issue</t>
        </is>
      </c>
      <c r="B22" s="5">
        <f>COUNTIFS('Exception Log'!$C$5:$C$1004,"&gt;="&amp;$B$3,'Exception Log'!$C$5:$C$1004,"&lt;="&amp;$D$3,'Exception Log'!$H$5:$H$1004,$A22)</f>
        <v/>
      </c>
      <c r="E22">
        <f>""</f>
        <v/>
      </c>
      <c r="H22">
        <f>""</f>
        <v/>
      </c>
      <c r="K22">
        <f>""</f>
        <v/>
      </c>
    </row>
    <row r="23">
      <c r="B23">
        <f>""</f>
        <v/>
      </c>
      <c r="E23">
        <f>""</f>
        <v/>
      </c>
      <c r="H23">
        <f>""</f>
        <v/>
      </c>
      <c r="K23">
        <f>""</f>
        <v/>
      </c>
    </row>
    <row r="24">
      <c r="B24">
        <f>""</f>
        <v/>
      </c>
      <c r="E24">
        <f>""</f>
        <v/>
      </c>
      <c r="H24">
        <f>""</f>
        <v/>
      </c>
      <c r="K24">
        <f>""</f>
        <v/>
      </c>
    </row>
    <row r="25">
      <c r="B25">
        <f>""</f>
        <v/>
      </c>
      <c r="E25">
        <f>""</f>
        <v/>
      </c>
      <c r="H25">
        <f>""</f>
        <v/>
      </c>
      <c r="K25">
        <f>""</f>
        <v/>
      </c>
    </row>
    <row r="26">
      <c r="B26">
        <f>""</f>
        <v/>
      </c>
      <c r="E26">
        <f>""</f>
        <v/>
      </c>
      <c r="H26">
        <f>""</f>
        <v/>
      </c>
      <c r="K26">
        <f>""</f>
        <v/>
      </c>
    </row>
    <row r="27">
      <c r="B27">
        <f>""</f>
        <v/>
      </c>
      <c r="E27">
        <f>""</f>
        <v/>
      </c>
      <c r="H27">
        <f>""</f>
        <v/>
      </c>
      <c r="K27">
        <f>""</f>
        <v/>
      </c>
    </row>
    <row r="28">
      <c r="B28">
        <f>""</f>
        <v/>
      </c>
      <c r="E28">
        <f>""</f>
        <v/>
      </c>
      <c r="H28">
        <f>""</f>
        <v/>
      </c>
      <c r="K28">
        <f>""</f>
        <v/>
      </c>
    </row>
    <row r="29">
      <c r="B29">
        <f>""</f>
        <v/>
      </c>
      <c r="E29">
        <f>""</f>
        <v/>
      </c>
      <c r="H29">
        <f>""</f>
        <v/>
      </c>
      <c r="K29">
        <f>""</f>
        <v/>
      </c>
    </row>
    <row r="30">
      <c r="B30">
        <f>""</f>
        <v/>
      </c>
      <c r="E30">
        <f>""</f>
        <v/>
      </c>
      <c r="H30">
        <f>""</f>
        <v/>
      </c>
      <c r="K30">
        <f>""</f>
        <v/>
      </c>
    </row>
    <row r="31">
      <c r="B31">
        <f>""</f>
        <v/>
      </c>
      <c r="E31">
        <f>""</f>
        <v/>
      </c>
      <c r="H31">
        <f>""</f>
        <v/>
      </c>
      <c r="K31">
        <f>""</f>
        <v/>
      </c>
    </row>
    <row r="32">
      <c r="B32">
        <f>""</f>
        <v/>
      </c>
      <c r="E32">
        <f>""</f>
        <v/>
      </c>
      <c r="H32">
        <f>""</f>
        <v/>
      </c>
      <c r="K32">
        <f>""</f>
        <v/>
      </c>
    </row>
    <row r="33">
      <c r="B33">
        <f>""</f>
        <v/>
      </c>
      <c r="E33">
        <f>""</f>
        <v/>
      </c>
      <c r="H33">
        <f>""</f>
        <v/>
      </c>
      <c r="K33">
        <f>""</f>
        <v/>
      </c>
    </row>
    <row r="34">
      <c r="B34">
        <f>""</f>
        <v/>
      </c>
      <c r="E34">
        <f>""</f>
        <v/>
      </c>
      <c r="H34">
        <f>""</f>
        <v/>
      </c>
      <c r="K34">
        <f>""</f>
        <v/>
      </c>
    </row>
    <row r="35">
      <c r="B35">
        <f>""</f>
        <v/>
      </c>
      <c r="E35">
        <f>""</f>
        <v/>
      </c>
      <c r="H35">
        <f>""</f>
        <v/>
      </c>
      <c r="K35">
        <f>""</f>
        <v/>
      </c>
    </row>
    <row r="36">
      <c r="B36">
        <f>""</f>
        <v/>
      </c>
      <c r="E36">
        <f>""</f>
        <v/>
      </c>
      <c r="H36">
        <f>""</f>
        <v/>
      </c>
      <c r="K36">
        <f>""</f>
        <v/>
      </c>
    </row>
    <row r="37">
      <c r="B37">
        <f>""</f>
        <v/>
      </c>
      <c r="E37">
        <f>""</f>
        <v/>
      </c>
      <c r="H37">
        <f>""</f>
        <v/>
      </c>
      <c r="K37">
        <f>""</f>
        <v/>
      </c>
    </row>
    <row r="38">
      <c r="B38">
        <f>""</f>
        <v/>
      </c>
      <c r="E38">
        <f>""</f>
        <v/>
      </c>
      <c r="H38">
        <f>""</f>
        <v/>
      </c>
      <c r="K38">
        <f>""</f>
        <v/>
      </c>
    </row>
    <row r="39">
      <c r="B39">
        <f>""</f>
        <v/>
      </c>
      <c r="E39">
        <f>""</f>
        <v/>
      </c>
      <c r="H39">
        <f>""</f>
        <v/>
      </c>
      <c r="K39">
        <f>""</f>
        <v/>
      </c>
    </row>
    <row r="40">
      <c r="B40">
        <f>""</f>
        <v/>
      </c>
      <c r="E40">
        <f>""</f>
        <v/>
      </c>
      <c r="H40">
        <f>""</f>
        <v/>
      </c>
      <c r="K40">
        <f>""</f>
        <v/>
      </c>
    </row>
    <row r="41">
      <c r="B41">
        <f>""</f>
        <v/>
      </c>
      <c r="E41">
        <f>""</f>
        <v/>
      </c>
      <c r="H41">
        <f>""</f>
        <v/>
      </c>
      <c r="K41">
        <f>""</f>
        <v/>
      </c>
    </row>
    <row r="42">
      <c r="B42">
        <f>""</f>
        <v/>
      </c>
      <c r="E42">
        <f>""</f>
        <v/>
      </c>
      <c r="H42">
        <f>""</f>
        <v/>
      </c>
      <c r="K42">
        <f>""</f>
        <v/>
      </c>
    </row>
    <row r="43">
      <c r="B43">
        <f>""</f>
        <v/>
      </c>
      <c r="E43">
        <f>""</f>
        <v/>
      </c>
      <c r="H43">
        <f>""</f>
        <v/>
      </c>
      <c r="K43">
        <f>""</f>
        <v/>
      </c>
    </row>
    <row r="44">
      <c r="B44">
        <f>""</f>
        <v/>
      </c>
      <c r="E44">
        <f>""</f>
        <v/>
      </c>
      <c r="H44">
        <f>""</f>
        <v/>
      </c>
      <c r="K44">
        <f>""</f>
        <v/>
      </c>
    </row>
    <row r="45">
      <c r="B45">
        <f>""</f>
        <v/>
      </c>
      <c r="E45">
        <f>""</f>
        <v/>
      </c>
      <c r="H45">
        <f>""</f>
        <v/>
      </c>
      <c r="K45">
        <f>""</f>
        <v/>
      </c>
    </row>
    <row r="46">
      <c r="B46">
        <f>""</f>
        <v/>
      </c>
      <c r="E46">
        <f>""</f>
        <v/>
      </c>
      <c r="H46">
        <f>""</f>
        <v/>
      </c>
      <c r="K46">
        <f>""</f>
        <v/>
      </c>
    </row>
    <row r="47">
      <c r="B47">
        <f>""</f>
        <v/>
      </c>
      <c r="E47">
        <f>""</f>
        <v/>
      </c>
      <c r="H47">
        <f>""</f>
        <v/>
      </c>
      <c r="K47">
        <f>""</f>
        <v/>
      </c>
    </row>
    <row r="48">
      <c r="B48">
        <f>""</f>
        <v/>
      </c>
      <c r="E48">
        <f>""</f>
        <v/>
      </c>
      <c r="H48">
        <f>""</f>
        <v/>
      </c>
      <c r="K48">
        <f>""</f>
        <v/>
      </c>
    </row>
    <row r="49">
      <c r="B49">
        <f>""</f>
        <v/>
      </c>
      <c r="E49">
        <f>""</f>
        <v/>
      </c>
      <c r="H49">
        <f>""</f>
        <v/>
      </c>
      <c r="K49">
        <f>""</f>
        <v/>
      </c>
    </row>
    <row r="50">
      <c r="B50">
        <f>""</f>
        <v/>
      </c>
      <c r="E50">
        <f>""</f>
        <v/>
      </c>
      <c r="H50">
        <f>""</f>
        <v/>
      </c>
      <c r="K50">
        <f>""</f>
        <v/>
      </c>
    </row>
    <row r="51">
      <c r="B51">
        <f>""</f>
        <v/>
      </c>
      <c r="E51">
        <f>""</f>
        <v/>
      </c>
      <c r="H51">
        <f>""</f>
        <v/>
      </c>
      <c r="K51">
        <f>""</f>
        <v/>
      </c>
    </row>
    <row r="52">
      <c r="B52">
        <f>""</f>
        <v/>
      </c>
      <c r="E52">
        <f>""</f>
        <v/>
      </c>
      <c r="H52">
        <f>""</f>
        <v/>
      </c>
      <c r="K52">
        <f>""</f>
        <v/>
      </c>
    </row>
    <row r="53">
      <c r="B53">
        <f>""</f>
        <v/>
      </c>
      <c r="E53">
        <f>""</f>
        <v/>
      </c>
      <c r="H53">
        <f>""</f>
        <v/>
      </c>
      <c r="K53">
        <f>""</f>
        <v/>
      </c>
    </row>
    <row r="54">
      <c r="B54">
        <f>""</f>
        <v/>
      </c>
      <c r="E54">
        <f>""</f>
        <v/>
      </c>
      <c r="H54">
        <f>""</f>
        <v/>
      </c>
      <c r="K54">
        <f>""</f>
        <v/>
      </c>
    </row>
    <row r="55">
      <c r="B55">
        <f>""</f>
        <v/>
      </c>
      <c r="E55">
        <f>""</f>
        <v/>
      </c>
      <c r="H55">
        <f>""</f>
        <v/>
      </c>
      <c r="K55">
        <f>""</f>
        <v/>
      </c>
    </row>
    <row r="56">
      <c r="B56">
        <f>""</f>
        <v/>
      </c>
      <c r="E56">
        <f>""</f>
        <v/>
      </c>
      <c r="H56">
        <f>""</f>
        <v/>
      </c>
      <c r="K56">
        <f>""</f>
        <v/>
      </c>
    </row>
    <row r="57">
      <c r="B57">
        <f>""</f>
        <v/>
      </c>
      <c r="E57">
        <f>""</f>
        <v/>
      </c>
      <c r="H57">
        <f>""</f>
        <v/>
      </c>
      <c r="K57">
        <f>""</f>
        <v/>
      </c>
    </row>
    <row r="58">
      <c r="B58">
        <f>""</f>
        <v/>
      </c>
      <c r="E58">
        <f>""</f>
        <v/>
      </c>
      <c r="H58">
        <f>""</f>
        <v/>
      </c>
      <c r="K58">
        <f>""</f>
        <v/>
      </c>
    </row>
    <row r="59">
      <c r="B59">
        <f>""</f>
        <v/>
      </c>
      <c r="E59">
        <f>""</f>
        <v/>
      </c>
      <c r="H59">
        <f>""</f>
        <v/>
      </c>
      <c r="K59">
        <f>""</f>
        <v/>
      </c>
    </row>
    <row r="60">
      <c r="B60">
        <f>""</f>
        <v/>
      </c>
      <c r="E60">
        <f>""</f>
        <v/>
      </c>
      <c r="H60">
        <f>""</f>
        <v/>
      </c>
      <c r="K60">
        <f>""</f>
        <v/>
      </c>
    </row>
    <row r="61">
      <c r="B61">
        <f>""</f>
        <v/>
      </c>
      <c r="E61">
        <f>""</f>
        <v/>
      </c>
      <c r="H61">
        <f>""</f>
        <v/>
      </c>
      <c r="K61">
        <f>""</f>
        <v/>
      </c>
    </row>
    <row r="62">
      <c r="B62">
        <f>""</f>
        <v/>
      </c>
      <c r="E62">
        <f>""</f>
        <v/>
      </c>
      <c r="H62">
        <f>""</f>
        <v/>
      </c>
      <c r="K62">
        <f>""</f>
        <v/>
      </c>
    </row>
    <row r="63">
      <c r="B63">
        <f>""</f>
        <v/>
      </c>
      <c r="E63">
        <f>""</f>
        <v/>
      </c>
      <c r="H63">
        <f>""</f>
        <v/>
      </c>
      <c r="K63">
        <f>""</f>
        <v/>
      </c>
    </row>
    <row r="64">
      <c r="B64">
        <f>""</f>
        <v/>
      </c>
      <c r="E64">
        <f>""</f>
        <v/>
      </c>
      <c r="H64">
        <f>""</f>
        <v/>
      </c>
      <c r="K64">
        <f>""</f>
        <v/>
      </c>
    </row>
    <row r="65">
      <c r="B65">
        <f>""</f>
        <v/>
      </c>
      <c r="E65">
        <f>""</f>
        <v/>
      </c>
      <c r="H65">
        <f>""</f>
        <v/>
      </c>
      <c r="K65">
        <f>""</f>
        <v/>
      </c>
    </row>
    <row r="66">
      <c r="B66">
        <f>""</f>
        <v/>
      </c>
      <c r="E66">
        <f>""</f>
        <v/>
      </c>
      <c r="H66">
        <f>""</f>
        <v/>
      </c>
      <c r="K66">
        <f>""</f>
        <v/>
      </c>
    </row>
    <row r="67">
      <c r="B67">
        <f>""</f>
        <v/>
      </c>
      <c r="E67">
        <f>""</f>
        <v/>
      </c>
      <c r="H67">
        <f>""</f>
        <v/>
      </c>
      <c r="K67">
        <f>""</f>
        <v/>
      </c>
    </row>
    <row r="68">
      <c r="B68">
        <f>""</f>
        <v/>
      </c>
      <c r="E68">
        <f>""</f>
        <v/>
      </c>
      <c r="H68">
        <f>""</f>
        <v/>
      </c>
      <c r="K68">
        <f>""</f>
        <v/>
      </c>
    </row>
    <row r="69">
      <c r="B69">
        <f>""</f>
        <v/>
      </c>
      <c r="E69">
        <f>""</f>
        <v/>
      </c>
      <c r="H69">
        <f>""</f>
        <v/>
      </c>
      <c r="K69">
        <f>""</f>
        <v/>
      </c>
    </row>
    <row r="70">
      <c r="B70">
        <f>""</f>
        <v/>
      </c>
      <c r="E70">
        <f>""</f>
        <v/>
      </c>
      <c r="H70">
        <f>""</f>
        <v/>
      </c>
      <c r="K70">
        <f>""</f>
        <v/>
      </c>
    </row>
    <row r="71">
      <c r="B71">
        <f>""</f>
        <v/>
      </c>
      <c r="E71">
        <f>""</f>
        <v/>
      </c>
      <c r="H71">
        <f>""</f>
        <v/>
      </c>
      <c r="K71">
        <f>""</f>
        <v/>
      </c>
    </row>
    <row r="72">
      <c r="B72">
        <f>""</f>
        <v/>
      </c>
      <c r="E72">
        <f>""</f>
        <v/>
      </c>
      <c r="H72">
        <f>""</f>
        <v/>
      </c>
      <c r="K72">
        <f>""</f>
        <v/>
      </c>
    </row>
    <row r="73">
      <c r="B73">
        <f>""</f>
        <v/>
      </c>
      <c r="E73">
        <f>""</f>
        <v/>
      </c>
      <c r="H73">
        <f>""</f>
        <v/>
      </c>
      <c r="K73">
        <f>""</f>
        <v/>
      </c>
    </row>
    <row r="74">
      <c r="B74">
        <f>""</f>
        <v/>
      </c>
      <c r="E74">
        <f>""</f>
        <v/>
      </c>
      <c r="H74">
        <f>""</f>
        <v/>
      </c>
      <c r="K74">
        <f>""</f>
        <v/>
      </c>
    </row>
    <row r="75">
      <c r="B75">
        <f>""</f>
        <v/>
      </c>
      <c r="E75">
        <f>""</f>
        <v/>
      </c>
      <c r="H75">
        <f>""</f>
        <v/>
      </c>
      <c r="K75">
        <f>""</f>
        <v/>
      </c>
    </row>
    <row r="76">
      <c r="B76">
        <f>""</f>
        <v/>
      </c>
      <c r="E76">
        <f>""</f>
        <v/>
      </c>
      <c r="H76">
        <f>""</f>
        <v/>
      </c>
      <c r="K76">
        <f>""</f>
        <v/>
      </c>
    </row>
    <row r="77">
      <c r="B77">
        <f>""</f>
        <v/>
      </c>
      <c r="E77">
        <f>""</f>
        <v/>
      </c>
      <c r="H77">
        <f>""</f>
        <v/>
      </c>
      <c r="K77">
        <f>""</f>
        <v/>
      </c>
    </row>
    <row r="78">
      <c r="B78">
        <f>""</f>
        <v/>
      </c>
      <c r="E78">
        <f>""</f>
        <v/>
      </c>
      <c r="H78">
        <f>""</f>
        <v/>
      </c>
      <c r="K78">
        <f>""</f>
        <v/>
      </c>
    </row>
    <row r="79">
      <c r="B79">
        <f>""</f>
        <v/>
      </c>
      <c r="E79">
        <f>""</f>
        <v/>
      </c>
      <c r="H79">
        <f>""</f>
        <v/>
      </c>
      <c r="K79">
        <f>""</f>
        <v/>
      </c>
    </row>
    <row r="80">
      <c r="B80">
        <f>""</f>
        <v/>
      </c>
      <c r="E80">
        <f>""</f>
        <v/>
      </c>
      <c r="H80">
        <f>""</f>
        <v/>
      </c>
      <c r="K80">
        <f>""</f>
        <v/>
      </c>
    </row>
    <row r="81">
      <c r="B81">
        <f>""</f>
        <v/>
      </c>
      <c r="E81">
        <f>""</f>
        <v/>
      </c>
      <c r="H81">
        <f>""</f>
        <v/>
      </c>
      <c r="K81">
        <f>""</f>
        <v/>
      </c>
    </row>
    <row r="82">
      <c r="B82">
        <f>""</f>
        <v/>
      </c>
      <c r="E82">
        <f>""</f>
        <v/>
      </c>
      <c r="H82">
        <f>""</f>
        <v/>
      </c>
      <c r="K82">
        <f>""</f>
        <v/>
      </c>
    </row>
    <row r="83">
      <c r="B83">
        <f>""</f>
        <v/>
      </c>
      <c r="E83">
        <f>""</f>
        <v/>
      </c>
      <c r="H83">
        <f>""</f>
        <v/>
      </c>
      <c r="K83">
        <f>""</f>
        <v/>
      </c>
    </row>
    <row r="84">
      <c r="B84">
        <f>""</f>
        <v/>
      </c>
      <c r="E84">
        <f>""</f>
        <v/>
      </c>
      <c r="H84">
        <f>""</f>
        <v/>
      </c>
      <c r="K84">
        <f>""</f>
        <v/>
      </c>
    </row>
    <row r="85">
      <c r="B85">
        <f>""</f>
        <v/>
      </c>
      <c r="E85">
        <f>""</f>
        <v/>
      </c>
      <c r="H85">
        <f>""</f>
        <v/>
      </c>
      <c r="K85">
        <f>""</f>
        <v/>
      </c>
    </row>
    <row r="86">
      <c r="B86">
        <f>""</f>
        <v/>
      </c>
      <c r="E86">
        <f>""</f>
        <v/>
      </c>
      <c r="H86">
        <f>""</f>
        <v/>
      </c>
      <c r="K86">
        <f>""</f>
        <v/>
      </c>
    </row>
    <row r="87">
      <c r="B87">
        <f>""</f>
        <v/>
      </c>
      <c r="E87">
        <f>""</f>
        <v/>
      </c>
      <c r="H87">
        <f>""</f>
        <v/>
      </c>
      <c r="K87">
        <f>""</f>
        <v/>
      </c>
    </row>
    <row r="88">
      <c r="B88">
        <f>""</f>
        <v/>
      </c>
      <c r="E88">
        <f>""</f>
        <v/>
      </c>
      <c r="H88">
        <f>""</f>
        <v/>
      </c>
      <c r="K88">
        <f>""</f>
        <v/>
      </c>
    </row>
    <row r="89">
      <c r="B89">
        <f>""</f>
        <v/>
      </c>
      <c r="E89">
        <f>""</f>
        <v/>
      </c>
      <c r="H89">
        <f>""</f>
        <v/>
      </c>
      <c r="K89">
        <f>""</f>
        <v/>
      </c>
    </row>
    <row r="90">
      <c r="B90">
        <f>""</f>
        <v/>
      </c>
      <c r="E90">
        <f>""</f>
        <v/>
      </c>
      <c r="H90">
        <f>""</f>
        <v/>
      </c>
      <c r="K90">
        <f>""</f>
        <v/>
      </c>
    </row>
    <row r="91">
      <c r="B91">
        <f>""</f>
        <v/>
      </c>
      <c r="E91">
        <f>""</f>
        <v/>
      </c>
      <c r="H91">
        <f>""</f>
        <v/>
      </c>
      <c r="K91">
        <f>""</f>
        <v/>
      </c>
    </row>
    <row r="92">
      <c r="B92">
        <f>""</f>
        <v/>
      </c>
      <c r="E92">
        <f>""</f>
        <v/>
      </c>
      <c r="H92">
        <f>""</f>
        <v/>
      </c>
      <c r="K92">
        <f>""</f>
        <v/>
      </c>
    </row>
    <row r="93">
      <c r="B93">
        <f>""</f>
        <v/>
      </c>
      <c r="E93">
        <f>""</f>
        <v/>
      </c>
      <c r="H93">
        <f>""</f>
        <v/>
      </c>
      <c r="K93">
        <f>""</f>
        <v/>
      </c>
    </row>
    <row r="94">
      <c r="B94">
        <f>""</f>
        <v/>
      </c>
      <c r="E94">
        <f>""</f>
        <v/>
      </c>
      <c r="H94">
        <f>""</f>
        <v/>
      </c>
      <c r="K94">
        <f>""</f>
        <v/>
      </c>
    </row>
    <row r="95">
      <c r="B95">
        <f>""</f>
        <v/>
      </c>
      <c r="E95">
        <f>""</f>
        <v/>
      </c>
      <c r="H95">
        <f>""</f>
        <v/>
      </c>
      <c r="K95">
        <f>""</f>
        <v/>
      </c>
    </row>
    <row r="96">
      <c r="B96">
        <f>""</f>
        <v/>
      </c>
      <c r="E96">
        <f>""</f>
        <v/>
      </c>
      <c r="H96">
        <f>""</f>
        <v/>
      </c>
      <c r="K96">
        <f>""</f>
        <v/>
      </c>
    </row>
    <row r="97">
      <c r="B97">
        <f>""</f>
        <v/>
      </c>
      <c r="E97">
        <f>""</f>
        <v/>
      </c>
      <c r="H97">
        <f>""</f>
        <v/>
      </c>
      <c r="K97">
        <f>""</f>
        <v/>
      </c>
    </row>
    <row r="98">
      <c r="B98">
        <f>""</f>
        <v/>
      </c>
      <c r="E98">
        <f>""</f>
        <v/>
      </c>
      <c r="H98">
        <f>""</f>
        <v/>
      </c>
      <c r="K98">
        <f>""</f>
        <v/>
      </c>
    </row>
    <row r="99">
      <c r="B99">
        <f>""</f>
        <v/>
      </c>
      <c r="E99">
        <f>""</f>
        <v/>
      </c>
      <c r="H99">
        <f>""</f>
        <v/>
      </c>
      <c r="K99">
        <f>""</f>
        <v/>
      </c>
    </row>
    <row r="100">
      <c r="B100">
        <f>""</f>
        <v/>
      </c>
      <c r="E100">
        <f>""</f>
        <v/>
      </c>
      <c r="H100">
        <f>""</f>
        <v/>
      </c>
      <c r="K100">
        <f>""</f>
        <v/>
      </c>
    </row>
    <row r="101">
      <c r="B101">
        <f>""</f>
        <v/>
      </c>
      <c r="E101">
        <f>""</f>
        <v/>
      </c>
      <c r="H101">
        <f>""</f>
        <v/>
      </c>
      <c r="K101">
        <f>""</f>
        <v/>
      </c>
    </row>
  </sheetData>
  <mergeCells count="1">
    <mergeCell ref="A1:K1"/>
  </mergeCells>
  <conditionalFormatting sqref="H3">
    <cfRule type="expression" priority="1" dxfId="0">
      <formula>$H$3="Ready"</formula>
    </cfRule>
    <cfRule type="expression" priority="2" dxfId="1">
      <formula>$H$3&lt;&gt;"Ready"</formula>
    </cfRule>
  </conditionalFormatting>
  <conditionalFormatting sqref="J3">
    <cfRule type="expression" priority="3" dxfId="1">
      <formula>$J$3&gt;0</formula>
    </cfRule>
    <cfRule type="expression" priority="4" dxfId="0">
      <formula>$J$3=0</formula>
    </cfRule>
  </conditionalFormatting>
  <dataValidations count="1">
    <dataValidation sqref="B3 D3" showDropDown="0" showInputMessage="1" showErrorMessage="1" allowBlank="0" errorTitle="Invalid date" error="Enter a date from 01/01/2020 through 12/31/2100." promptTitle="Dispatch date range" prompt="Enter the date as mm/dd/yyyy." type="date" errorStyle="stop" operator="between">
      <formula1>DATE(2020,1,1)</formula1>
      <formula2>DATE(2100,12,31)</formula2>
    </dataValidation>
  </dataValidations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2A8C82"/>
    <outlinePr summaryBelow="1" summaryRight="1"/>
    <pageSetUpPr fitToPage="1"/>
  </sheetPr>
  <dimension ref="A1:AA10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3" customWidth="1" min="3" max="3"/>
    <col width="15" customWidth="1" min="4" max="4"/>
    <col width="28" customWidth="1" min="5" max="5"/>
    <col width="14" customWidth="1" min="6" max="6"/>
    <col width="18" customWidth="1" min="7" max="7"/>
    <col width="22" customWidth="1" min="8" max="8"/>
    <col width="11" customWidth="1" min="9" max="9"/>
    <col width="20" customWidth="1" min="10" max="10"/>
    <col width="14" customWidth="1" min="11" max="11"/>
    <col width="17" customWidth="1" min="12" max="12"/>
    <col width="20" customWidth="1" min="13" max="13"/>
    <col width="42" customWidth="1" min="14" max="14"/>
    <col width="15" customWidth="1" min="15" max="15"/>
    <col width="20" customWidth="1" min="16" max="16"/>
    <col width="20" customWidth="1" min="17" max="17"/>
    <col width="13" customWidth="1" min="18" max="18"/>
    <col width="14" customWidth="1" min="19" max="19"/>
    <col width="14" customWidth="1" min="20" max="20"/>
    <col width="13" customWidth="1" min="21" max="21"/>
    <col width="20" customWidth="1" min="22" max="22"/>
    <col width="16" customWidth="1" min="23" max="23"/>
    <col width="19" customWidth="1" min="24" max="24"/>
    <col width="19" customWidth="1" min="25" max="25"/>
    <col width="18" customWidth="1" min="26" max="26"/>
    <col width="27" customWidth="1" min="27" max="27"/>
  </cols>
  <sheetData>
    <row r="1" ht="28" customHeight="1">
      <c r="A1" s="1" t="inlineStr">
        <is>
          <t>Dispatch Exception Log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  <c r="O1" s="35" t="n"/>
      <c r="P1" s="35" t="n"/>
      <c r="Q1" s="35" t="n"/>
      <c r="R1" s="35" t="n"/>
      <c r="S1" s="35" t="n"/>
      <c r="T1" s="35" t="n"/>
      <c r="U1" s="35" t="n"/>
      <c r="V1" s="35" t="n"/>
      <c r="W1" s="35" t="n"/>
      <c r="X1" s="35" t="n"/>
      <c r="Y1" s="35" t="n"/>
      <c r="Z1" s="35" t="n"/>
      <c r="AA1" s="36" t="n"/>
    </row>
    <row r="2" ht="30" customHeight="1">
      <c r="A2" s="15" t="inlineStr">
        <is>
          <t>Enter or update blue-shaded input cells. Gray-shaded cells contain formulas. Add new records in the first available prepared row.</t>
        </is>
      </c>
    </row>
    <row r="3">
      <c r="A3" s="3" t="inlineStr">
        <is>
          <t>Legend:</t>
        </is>
      </c>
      <c r="B3" s="4" t="inlineStr">
        <is>
          <t>Input cells</t>
        </is>
      </c>
      <c r="D3" s="5" t="inlineStr">
        <is>
          <t>Calculated cells</t>
        </is>
      </c>
      <c r="F3" s="16" t="inlineStr">
        <is>
          <t>Calculated columns S:AA update when Excel recalculates.</t>
        </is>
      </c>
    </row>
    <row r="4" ht="42" customHeight="1">
      <c r="A4" s="6" t="inlineStr">
        <is>
          <t>Exception ID</t>
        </is>
      </c>
      <c r="B4" s="6" t="inlineStr">
        <is>
          <t>Reported At</t>
        </is>
      </c>
      <c r="C4" s="6" t="inlineStr">
        <is>
          <t>Dispatch Date</t>
        </is>
      </c>
      <c r="D4" s="6" t="inlineStr">
        <is>
          <t>Load/Route ID</t>
        </is>
      </c>
      <c r="E4" s="6" t="inlineStr">
        <is>
          <t>Stop/Customer</t>
        </is>
      </c>
      <c r="F4" s="6" t="inlineStr">
        <is>
          <t>Driver</t>
        </is>
      </c>
      <c r="G4" s="6" t="inlineStr">
        <is>
          <t>Vehicle</t>
        </is>
      </c>
      <c r="H4" s="6" t="inlineStr">
        <is>
          <t>Exception Type</t>
        </is>
      </c>
      <c r="I4" s="6" t="inlineStr">
        <is>
          <t>Priority</t>
        </is>
      </c>
      <c r="J4" s="6" t="inlineStr">
        <is>
          <t>Planned Milestone</t>
        </is>
      </c>
      <c r="K4" s="6" t="inlineStr">
        <is>
          <t>Status</t>
        </is>
      </c>
      <c r="L4" s="6" t="inlineStr">
        <is>
          <t>Owner</t>
        </is>
      </c>
      <c r="M4" s="6" t="inlineStr">
        <is>
          <t>Root Cause</t>
        </is>
      </c>
      <c r="N4" s="6" t="inlineStr">
        <is>
          <t>Resolution / Next Action</t>
        </is>
      </c>
      <c r="O4" s="6" t="inlineStr">
        <is>
          <t>Follow-Up Due</t>
        </is>
      </c>
      <c r="P4" s="6" t="inlineStr">
        <is>
          <t>Resolved At</t>
        </is>
      </c>
      <c r="Q4" s="6" t="inlineStr">
        <is>
          <t>Last Updated</t>
        </is>
      </c>
      <c r="R4" s="6" t="inlineStr">
        <is>
          <t>Direct Cost</t>
        </is>
      </c>
      <c r="S4" s="6" t="inlineStr">
        <is>
          <t>Delay Minutes</t>
        </is>
      </c>
      <c r="T4" s="6" t="inlineStr">
        <is>
          <t>Open Age Hours</t>
        </is>
      </c>
      <c r="U4" s="6" t="inlineStr">
        <is>
          <t>Target Hours</t>
        </is>
      </c>
      <c r="V4" s="6" t="inlineStr">
        <is>
          <t>Target Due At</t>
        </is>
      </c>
      <c r="W4" s="6" t="inlineStr">
        <is>
          <t>Target Status</t>
        </is>
      </c>
      <c r="X4" s="6" t="inlineStr">
        <is>
          <t>Estimated Delay Cost</t>
        </is>
      </c>
      <c r="Y4" s="6" t="inlineStr">
        <is>
          <t>Total Estimated Cost</t>
        </is>
      </c>
      <c r="Z4" s="6" t="inlineStr">
        <is>
          <t>Follow-Up Flag</t>
        </is>
      </c>
      <c r="AA4" s="6" t="inlineStr">
        <is>
          <t>Data Check</t>
        </is>
      </c>
    </row>
    <row r="5" ht="44" customHeight="1">
      <c r="A5" s="17" t="inlineStr">
        <is>
          <t>EXC-260301</t>
        </is>
      </c>
      <c r="B5" s="41" t="n">
        <v>46084.27430555555</v>
      </c>
      <c r="C5" s="42" t="n">
        <v>46084</v>
      </c>
      <c r="D5" s="17" t="inlineStr">
        <is>
          <t>LD-48321</t>
        </is>
      </c>
      <c r="E5" s="20" t="inlineStr">
        <is>
          <t>Franklin Foods - Columbus</t>
        </is>
      </c>
      <c r="F5" s="17" t="inlineStr">
        <is>
          <t>D. Harris</t>
        </is>
      </c>
      <c r="G5" s="17" t="inlineStr">
        <is>
          <t>Tractor 214</t>
        </is>
      </c>
      <c r="H5" s="17" t="inlineStr">
        <is>
          <t>Load Not Ready</t>
        </is>
      </c>
      <c r="I5" s="17" t="inlineStr">
        <is>
          <t>High</t>
        </is>
      </c>
      <c r="J5" s="41" t="n">
        <v>46084.25</v>
      </c>
      <c r="K5" s="17" t="inlineStr">
        <is>
          <t>Closed</t>
        </is>
      </c>
      <c r="L5" s="17" t="inlineStr">
        <is>
          <t>Morgan Lee</t>
        </is>
      </c>
      <c r="M5" s="17" t="inlineStr">
        <is>
          <t>Warehouse Delay</t>
        </is>
      </c>
      <c r="N5" s="20" t="inlineStr">
        <is>
          <t>Dock released freight; pickup moved to 8:10 AM.</t>
        </is>
      </c>
      <c r="O5" s="42" t="n">
        <v>46084</v>
      </c>
      <c r="P5" s="41" t="n">
        <v>46084.34027777778</v>
      </c>
      <c r="Q5" s="41" t="n">
        <v>46084.34722222222</v>
      </c>
      <c r="R5" s="43" t="n">
        <v>75</v>
      </c>
      <c r="S5" s="22">
        <f>IF(COUNTA($A5:$R5)=0,"",IFERROR(IF($J5="","",MAX(0,ROUND((IF(OR($K5="Closed",$K5="Canceled"),IF($P5="",$Q5,$P5),'Settings'!$B$8)-$J5)*1440,0))),""))</f>
        <v/>
      </c>
      <c r="T5" s="44">
        <f>IF(COUNTA($A5:$R5)=0,"",IFERROR(IF($B5="","",MAX(0,ROUND((IF(OR($K5="Closed",$K5="Canceled"),IF($P5="",$Q5,$P5),'Settings'!$B$8)-$B5)*24,1))),""))</f>
        <v/>
      </c>
      <c r="U5" s="44">
        <f>IF(COUNTA($A5:$R5)=0,"",IFERROR(VLOOKUP($I5,'Settings'!$A$12:$B$15,2,FALSE),""))</f>
        <v/>
      </c>
      <c r="V5" s="45">
        <f>IF(COUNTA($A5:$R5)=0,"",IFERROR(IF(OR($B5="",$U5=""),"",$B5+$U5/24),""))</f>
        <v/>
      </c>
      <c r="W5" s="25">
        <f>IF(COUNTA($A5:$R5)=0,"",IFERROR(IF($V5="","",IF(OR($K5="Closed",$K5="Canceled"),IF(IF($P5="",$Q5,$P5)&lt;=$V5,"Met","Missed"),IF('Settings'!$B$8&gt;$V5,"Overdue","Within Target"))),""))</f>
        <v/>
      </c>
      <c r="X5" s="46">
        <f>IF(COUNTA($A5:$R5)=0,"",IFERROR(ROUND($S5/60*'Settings'!$B$5,2),0))</f>
        <v/>
      </c>
      <c r="Y5" s="46">
        <f>IF(COUNTA($A5:$R5)=0,"",IFERROR($R5+$X5,0))</f>
        <v/>
      </c>
      <c r="Z5" s="25">
        <f>IF(COUNTA($A5:$R5)=0,"",IFERROR(IF(OR($K5="Closed",$K5="Canceled"),"No",IF($O5="","Missing Due Date",IF(INT($O5)&lt;INT('Settings'!$B$8),"Overdue",IF(INT($O5)=INT('Settings'!$B$8),"Due Today",IF(INT($O5)&lt;=INT('Settings'!$B$8)+'Settings'!$B$6,"Due Soon","Upcoming"))))),"Check date"))</f>
        <v/>
      </c>
      <c r="AA5" s="27">
        <f>IF(COUNTA($A5:$R5)=0,"",IF($A5="","Missing ID",IF(COUNTIF($A$5:$A$1004,$A5)&gt;1,"Duplicate ID",IF(OR($B5="",$C5="",$D5="",$H5="",$I5="",$K5="",$L5="",$Q5=""),"Missing required field",IF(AND($K5="Closed",$P5=""),"Closed without Resolved At",IF(AND($P5&lt;&gt;"",$P5&lt;$B5),"Resolved before Reported",IF(AND($Q5&lt;&gt;"",$Q5&lt;$B5),"Last Updated before Reported","OK")))))))</f>
        <v/>
      </c>
    </row>
    <row r="6" ht="44" customHeight="1">
      <c r="A6" s="17" t="inlineStr">
        <is>
          <t>EXC-260302</t>
        </is>
      </c>
      <c r="B6" s="41" t="n">
        <v>46086.55555555555</v>
      </c>
      <c r="C6" s="42" t="n">
        <v>46086</v>
      </c>
      <c r="D6" s="17" t="inlineStr">
        <is>
          <t>RT-1187</t>
        </is>
      </c>
      <c r="E6" s="20" t="inlineStr">
        <is>
          <t>Mercy Clinic - Dayton</t>
        </is>
      </c>
      <c r="F6" s="17" t="inlineStr">
        <is>
          <t>M. Torres</t>
        </is>
      </c>
      <c r="G6" s="17" t="inlineStr">
        <is>
          <t>Van 42</t>
        </is>
      </c>
      <c r="H6" s="17" t="inlineStr">
        <is>
          <t>Late Delivery</t>
        </is>
      </c>
      <c r="I6" s="17" t="inlineStr">
        <is>
          <t>Medium</t>
        </is>
      </c>
      <c r="J6" s="41" t="n">
        <v>46086.53125</v>
      </c>
      <c r="K6" s="17" t="inlineStr">
        <is>
          <t>Closed</t>
        </is>
      </c>
      <c r="L6" s="17" t="inlineStr">
        <is>
          <t>Alex Carter</t>
        </is>
      </c>
      <c r="M6" s="17" t="inlineStr">
        <is>
          <t>Traffic/Congestion</t>
        </is>
      </c>
      <c r="N6" s="20" t="inlineStr">
        <is>
          <t>Customer notified; delivery completed at receiving dock.</t>
        </is>
      </c>
      <c r="O6" s="42" t="n">
        <v>46086</v>
      </c>
      <c r="P6" s="41" t="n">
        <v>46086.58680555555</v>
      </c>
      <c r="Q6" s="41" t="n">
        <v>46086.59375</v>
      </c>
      <c r="R6" s="43" t="n">
        <v>25</v>
      </c>
      <c r="S6" s="22">
        <f>IF(COUNTA($A6:$R6)=0,"",IFERROR(IF($J6="","",MAX(0,ROUND((IF(OR($K6="Closed",$K6="Canceled"),IF($P6="",$Q6,$P6),'Settings'!$B$8)-$J6)*1440,0))),""))</f>
        <v/>
      </c>
      <c r="T6" s="44">
        <f>IF(COUNTA($A6:$R6)=0,"",IFERROR(IF($B6="","",MAX(0,ROUND((IF(OR($K6="Closed",$K6="Canceled"),IF($P6="",$Q6,$P6),'Settings'!$B$8)-$B6)*24,1))),""))</f>
        <v/>
      </c>
      <c r="U6" s="44">
        <f>IF(COUNTA($A6:$R6)=0,"",IFERROR(VLOOKUP($I6,'Settings'!$A$12:$B$15,2,FALSE),""))</f>
        <v/>
      </c>
      <c r="V6" s="45">
        <f>IF(COUNTA($A6:$R6)=0,"",IFERROR(IF(OR($B6="",$U6=""),"",$B6+$U6/24),""))</f>
        <v/>
      </c>
      <c r="W6" s="25">
        <f>IF(COUNTA($A6:$R6)=0,"",IFERROR(IF($V6="","",IF(OR($K6="Closed",$K6="Canceled"),IF(IF($P6="",$Q6,$P6)&lt;=$V6,"Met","Missed"),IF('Settings'!$B$8&gt;$V6,"Overdue","Within Target"))),""))</f>
        <v/>
      </c>
      <c r="X6" s="46">
        <f>IF(COUNTA($A6:$R6)=0,"",IFERROR(ROUND($S6/60*'Settings'!$B$5,2),0))</f>
        <v/>
      </c>
      <c r="Y6" s="46">
        <f>IF(COUNTA($A6:$R6)=0,"",IFERROR($R6+$X6,0))</f>
        <v/>
      </c>
      <c r="Z6" s="25">
        <f>IF(COUNTA($A6:$R6)=0,"",IFERROR(IF(OR($K6="Closed",$K6="Canceled"),"No",IF($O6="","Missing Due Date",IF(INT($O6)&lt;INT('Settings'!$B$8),"Overdue",IF(INT($O6)=INT('Settings'!$B$8),"Due Today",IF(INT($O6)&lt;=INT('Settings'!$B$8)+'Settings'!$B$6,"Due Soon","Upcoming"))))),"Check date"))</f>
        <v/>
      </c>
      <c r="AA6" s="27">
        <f>IF(COUNTA($A6:$R6)=0,"",IF($A6="","Missing ID",IF(COUNTIF($A$5:$A$1004,$A6)&gt;1,"Duplicate ID",IF(OR($B6="",$C6="",$D6="",$H6="",$I6="",$K6="",$L6="",$Q6=""),"Missing required field",IF(AND($K6="Closed",$P6=""),"Closed without Resolved At",IF(AND($P6&lt;&gt;"",$P6&lt;$B6),"Resolved before Reported",IF(AND($Q6&lt;&gt;"",$Q6&lt;$B6),"Last Updated before Reported","OK")))))))</f>
        <v/>
      </c>
    </row>
    <row r="7" ht="44" customHeight="1">
      <c r="A7" s="17" t="inlineStr">
        <is>
          <t>EXC-260303</t>
        </is>
      </c>
      <c r="B7" s="41" t="n">
        <v>46089.29861111111</v>
      </c>
      <c r="C7" s="42" t="n">
        <v>46089</v>
      </c>
      <c r="D7" s="17" t="inlineStr">
        <is>
          <t>LD-48402</t>
        </is>
      </c>
      <c r="E7" s="20" t="inlineStr">
        <is>
          <t>Northside Hardware - Indianapolis</t>
        </is>
      </c>
      <c r="F7" s="17" t="inlineStr">
        <is>
          <t>J. Collins</t>
        </is>
      </c>
      <c r="G7" s="17" t="inlineStr">
        <is>
          <t>Tractor 327</t>
        </is>
      </c>
      <c r="H7" s="17" t="inlineStr">
        <is>
          <t>Vehicle Breakdown</t>
        </is>
      </c>
      <c r="I7" s="17" t="inlineStr">
        <is>
          <t>Critical</t>
        </is>
      </c>
      <c r="J7" s="41" t="n">
        <v>46089.29166666666</v>
      </c>
      <c r="K7" s="17" t="inlineStr">
        <is>
          <t>Closed</t>
        </is>
      </c>
      <c r="L7" s="17" t="inlineStr">
        <is>
          <t>Riley Foster</t>
        </is>
      </c>
      <c r="M7" s="17" t="inlineStr">
        <is>
          <t>Mechanical Failure</t>
        </is>
      </c>
      <c r="N7" s="20" t="inlineStr">
        <is>
          <t>Roadside repair completed; load continued with the same tractor.</t>
        </is>
      </c>
      <c r="O7" s="42" t="n">
        <v>46091</v>
      </c>
      <c r="P7" s="41" t="n">
        <v>46089.48263888889</v>
      </c>
      <c r="Q7" s="41" t="n">
        <v>46089.5</v>
      </c>
      <c r="R7" s="43" t="n">
        <v>680</v>
      </c>
      <c r="S7" s="22">
        <f>IF(COUNTA($A7:$R7)=0,"",IFERROR(IF($J7="","",MAX(0,ROUND((IF(OR($K7="Closed",$K7="Canceled"),IF($P7="",$Q7,$P7),'Settings'!$B$8)-$J7)*1440,0))),""))</f>
        <v/>
      </c>
      <c r="T7" s="44">
        <f>IF(COUNTA($A7:$R7)=0,"",IFERROR(IF($B7="","",MAX(0,ROUND((IF(OR($K7="Closed",$K7="Canceled"),IF($P7="",$Q7,$P7),'Settings'!$B$8)-$B7)*24,1))),""))</f>
        <v/>
      </c>
      <c r="U7" s="44">
        <f>IF(COUNTA($A7:$R7)=0,"",IFERROR(VLOOKUP($I7,'Settings'!$A$12:$B$15,2,FALSE),""))</f>
        <v/>
      </c>
      <c r="V7" s="45">
        <f>IF(COUNTA($A7:$R7)=0,"",IFERROR(IF(OR($B7="",$U7=""),"",$B7+$U7/24),""))</f>
        <v/>
      </c>
      <c r="W7" s="25">
        <f>IF(COUNTA($A7:$R7)=0,"",IFERROR(IF($V7="","",IF(OR($K7="Closed",$K7="Canceled"),IF(IF($P7="",$Q7,$P7)&lt;=$V7,"Met","Missed"),IF('Settings'!$B$8&gt;$V7,"Overdue","Within Target"))),""))</f>
        <v/>
      </c>
      <c r="X7" s="46">
        <f>IF(COUNTA($A7:$R7)=0,"",IFERROR(ROUND($S7/60*'Settings'!$B$5,2),0))</f>
        <v/>
      </c>
      <c r="Y7" s="46">
        <f>IF(COUNTA($A7:$R7)=0,"",IFERROR($R7+$X7,0))</f>
        <v/>
      </c>
      <c r="Z7" s="25">
        <f>IF(COUNTA($A7:$R7)=0,"",IFERROR(IF(OR($K7="Closed",$K7="Canceled"),"No",IF($O7="","Missing Due Date",IF(INT($O7)&lt;INT('Settings'!$B$8),"Overdue",IF(INT($O7)=INT('Settings'!$B$8),"Due Today",IF(INT($O7)&lt;=INT('Settings'!$B$8)+'Settings'!$B$6,"Due Soon","Upcoming"))))),"Check date"))</f>
        <v/>
      </c>
      <c r="AA7" s="27">
        <f>IF(COUNTA($A7:$R7)=0,"",IF($A7="","Missing ID",IF(COUNTIF($A$5:$A$1004,$A7)&gt;1,"Duplicate ID",IF(OR($B7="",$C7="",$D7="",$H7="",$I7="",$K7="",$L7="",$Q7=""),"Missing required field",IF(AND($K7="Closed",$P7=""),"Closed without Resolved At",IF(AND($P7&lt;&gt;"",$P7&lt;$B7),"Resolved before Reported",IF(AND($Q7&lt;&gt;"",$Q7&lt;$B7),"Last Updated before Reported","OK")))))))</f>
        <v/>
      </c>
    </row>
    <row r="8" ht="44" customHeight="1">
      <c r="A8" s="17" t="inlineStr">
        <is>
          <t>EXC-260304</t>
        </is>
      </c>
      <c r="B8" s="41" t="n">
        <v>46111.19791666666</v>
      </c>
      <c r="C8" s="42" t="n">
        <v>46111</v>
      </c>
      <c r="D8" s="17" t="inlineStr">
        <is>
          <t>RT-1214</t>
        </is>
      </c>
      <c r="E8" s="20" t="inlineStr">
        <is>
          <t>Metro Pharmacy - Cincinnati</t>
        </is>
      </c>
      <c r="F8" s="17" t="inlineStr">
        <is>
          <t>R. Patel</t>
        </is>
      </c>
      <c r="G8" s="17" t="inlineStr">
        <is>
          <t>Van 57</t>
        </is>
      </c>
      <c r="H8" s="17" t="inlineStr">
        <is>
          <t>Driver Call-Off</t>
        </is>
      </c>
      <c r="I8" s="17" t="inlineStr">
        <is>
          <t>High</t>
        </is>
      </c>
      <c r="J8" s="41" t="n">
        <v>46111.22916666666</v>
      </c>
      <c r="K8" s="17" t="inlineStr">
        <is>
          <t>In Progress</t>
        </is>
      </c>
      <c r="L8" s="17" t="inlineStr">
        <is>
          <t>Taylor Reed</t>
        </is>
      </c>
      <c r="M8" s="17" t="inlineStr">
        <is>
          <t>Staffing</t>
        </is>
      </c>
      <c r="N8" s="20" t="inlineStr">
        <is>
          <t>Backup driver covering first stops; confirm completion of remaining route.</t>
        </is>
      </c>
      <c r="O8" s="42" t="n">
        <v>46111</v>
      </c>
      <c r="P8" s="41" t="n"/>
      <c r="Q8" s="41" t="n">
        <v>46112.39583333334</v>
      </c>
      <c r="R8" s="43" t="n">
        <v>120</v>
      </c>
      <c r="S8" s="22">
        <f>IF(COUNTA($A8:$R8)=0,"",IFERROR(IF($J8="","",MAX(0,ROUND((IF(OR($K8="Closed",$K8="Canceled"),IF($P8="",$Q8,$P8),'Settings'!$B$8)-$J8)*1440,0))),""))</f>
        <v/>
      </c>
      <c r="T8" s="44">
        <f>IF(COUNTA($A8:$R8)=0,"",IFERROR(IF($B8="","",MAX(0,ROUND((IF(OR($K8="Closed",$K8="Canceled"),IF($P8="",$Q8,$P8),'Settings'!$B$8)-$B8)*24,1))),""))</f>
        <v/>
      </c>
      <c r="U8" s="44">
        <f>IF(COUNTA($A8:$R8)=0,"",IFERROR(VLOOKUP($I8,'Settings'!$A$12:$B$15,2,FALSE),""))</f>
        <v/>
      </c>
      <c r="V8" s="45">
        <f>IF(COUNTA($A8:$R8)=0,"",IFERROR(IF(OR($B8="",$U8=""),"",$B8+$U8/24),""))</f>
        <v/>
      </c>
      <c r="W8" s="25">
        <f>IF(COUNTA($A8:$R8)=0,"",IFERROR(IF($V8="","",IF(OR($K8="Closed",$K8="Canceled"),IF(IF($P8="",$Q8,$P8)&lt;=$V8,"Met","Missed"),IF('Settings'!$B$8&gt;$V8,"Overdue","Within Target"))),""))</f>
        <v/>
      </c>
      <c r="X8" s="46">
        <f>IF(COUNTA($A8:$R8)=0,"",IFERROR(ROUND($S8/60*'Settings'!$B$5,2),0))</f>
        <v/>
      </c>
      <c r="Y8" s="46">
        <f>IF(COUNTA($A8:$R8)=0,"",IFERROR($R8+$X8,0))</f>
        <v/>
      </c>
      <c r="Z8" s="25">
        <f>IF(COUNTA($A8:$R8)=0,"",IFERROR(IF(OR($K8="Closed",$K8="Canceled"),"No",IF($O8="","Missing Due Date",IF(INT($O8)&lt;INT('Settings'!$B$8),"Overdue",IF(INT($O8)=INT('Settings'!$B$8),"Due Today",IF(INT($O8)&lt;=INT('Settings'!$B$8)+'Settings'!$B$6,"Due Soon","Upcoming"))))),"Check date"))</f>
        <v/>
      </c>
      <c r="AA8" s="27">
        <f>IF(COUNTA($A8:$R8)=0,"",IF($A8="","Missing ID",IF(COUNTIF($A$5:$A$1004,$A8)&gt;1,"Duplicate ID",IF(OR($B8="",$C8="",$D8="",$H8="",$I8="",$K8="",$L8="",$Q8=""),"Missing required field",IF(AND($K8="Closed",$P8=""),"Closed without Resolved At",IF(AND($P8&lt;&gt;"",$P8&lt;$B8),"Resolved before Reported",IF(AND($Q8&lt;&gt;"",$Q8&lt;$B8),"Last Updated before Reported","OK")))))))</f>
        <v/>
      </c>
    </row>
    <row r="9" ht="44" customHeight="1">
      <c r="A9" s="17" t="inlineStr">
        <is>
          <t>EXC-260305</t>
        </is>
      </c>
      <c r="B9" s="41" t="n">
        <v>46093.42013888889</v>
      </c>
      <c r="C9" s="42" t="n">
        <v>46093</v>
      </c>
      <c r="D9" s="17" t="inlineStr">
        <is>
          <t>RT-1194</t>
        </is>
      </c>
      <c r="E9" s="20" t="inlineStr">
        <is>
          <t>Oak Street Dental - Louisville</t>
        </is>
      </c>
      <c r="F9" s="17" t="inlineStr">
        <is>
          <t>S. Bennett</t>
        </is>
      </c>
      <c r="G9" s="17" t="inlineStr">
        <is>
          <t>Box Truck 18</t>
        </is>
      </c>
      <c r="H9" s="17" t="inlineStr">
        <is>
          <t>Customer Unavailable</t>
        </is>
      </c>
      <c r="I9" s="17" t="inlineStr">
        <is>
          <t>Low</t>
        </is>
      </c>
      <c r="J9" s="41" t="n">
        <v>46093.41666666666</v>
      </c>
      <c r="K9" s="17" t="inlineStr">
        <is>
          <t>Closed</t>
        </is>
      </c>
      <c r="L9" s="17" t="inlineStr">
        <is>
          <t>Casey Nguyen</t>
        </is>
      </c>
      <c r="M9" s="17" t="inlineStr">
        <is>
          <t>Customer Delay</t>
        </is>
      </c>
      <c r="N9" s="20" t="inlineStr">
        <is>
          <t>Receiver arrived and accepted the delivery.</t>
        </is>
      </c>
      <c r="O9" s="42" t="n">
        <v>46094</v>
      </c>
      <c r="P9" s="41" t="n">
        <v>46093.45138888889</v>
      </c>
      <c r="Q9" s="41" t="n">
        <v>46093.45833333334</v>
      </c>
      <c r="R9" s="43" t="n">
        <v>0</v>
      </c>
      <c r="S9" s="22">
        <f>IF(COUNTA($A9:$R9)=0,"",IFERROR(IF($J9="","",MAX(0,ROUND((IF(OR($K9="Closed",$K9="Canceled"),IF($P9="",$Q9,$P9),'Settings'!$B$8)-$J9)*1440,0))),""))</f>
        <v/>
      </c>
      <c r="T9" s="44">
        <f>IF(COUNTA($A9:$R9)=0,"",IFERROR(IF($B9="","",MAX(0,ROUND((IF(OR($K9="Closed",$K9="Canceled"),IF($P9="",$Q9,$P9),'Settings'!$B$8)-$B9)*24,1))),""))</f>
        <v/>
      </c>
      <c r="U9" s="44">
        <f>IF(COUNTA($A9:$R9)=0,"",IFERROR(VLOOKUP($I9,'Settings'!$A$12:$B$15,2,FALSE),""))</f>
        <v/>
      </c>
      <c r="V9" s="45">
        <f>IF(COUNTA($A9:$R9)=0,"",IFERROR(IF(OR($B9="",$U9=""),"",$B9+$U9/24),""))</f>
        <v/>
      </c>
      <c r="W9" s="25">
        <f>IF(COUNTA($A9:$R9)=0,"",IFERROR(IF($V9="","",IF(OR($K9="Closed",$K9="Canceled"),IF(IF($P9="",$Q9,$P9)&lt;=$V9,"Met","Missed"),IF('Settings'!$B$8&gt;$V9,"Overdue","Within Target"))),""))</f>
        <v/>
      </c>
      <c r="X9" s="46">
        <f>IF(COUNTA($A9:$R9)=0,"",IFERROR(ROUND($S9/60*'Settings'!$B$5,2),0))</f>
        <v/>
      </c>
      <c r="Y9" s="46">
        <f>IF(COUNTA($A9:$R9)=0,"",IFERROR($R9+$X9,0))</f>
        <v/>
      </c>
      <c r="Z9" s="25">
        <f>IF(COUNTA($A9:$R9)=0,"",IFERROR(IF(OR($K9="Closed",$K9="Canceled"),"No",IF($O9="","Missing Due Date",IF(INT($O9)&lt;INT('Settings'!$B$8),"Overdue",IF(INT($O9)=INT('Settings'!$B$8),"Due Today",IF(INT($O9)&lt;=INT('Settings'!$B$8)+'Settings'!$B$6,"Due Soon","Upcoming"))))),"Check date"))</f>
        <v/>
      </c>
      <c r="AA9" s="27">
        <f>IF(COUNTA($A9:$R9)=0,"",IF($A9="","Missing ID",IF(COUNTIF($A$5:$A$1004,$A9)&gt;1,"Duplicate ID",IF(OR($B9="",$C9="",$D9="",$H9="",$I9="",$K9="",$L9="",$Q9=""),"Missing required field",IF(AND($K9="Closed",$P9=""),"Closed without Resolved At",IF(AND($P9&lt;&gt;"",$P9&lt;$B9),"Resolved before Reported",IF(AND($Q9&lt;&gt;"",$Q9&lt;$B9),"Last Updated before Reported","OK")))))))</f>
        <v/>
      </c>
    </row>
    <row r="10" ht="44" customHeight="1">
      <c r="A10" s="17" t="inlineStr">
        <is>
          <t>EXC-260306</t>
        </is>
      </c>
      <c r="B10" s="41" t="n">
        <v>46112.59722222222</v>
      </c>
      <c r="C10" s="42" t="n">
        <v>46112</v>
      </c>
      <c r="D10" s="17" t="inlineStr">
        <is>
          <t>RT-1216</t>
        </is>
      </c>
      <c r="E10" s="20" t="inlineStr">
        <is>
          <t>West End Auto Parts - Nashville</t>
        </is>
      </c>
      <c r="F10" s="17" t="inlineStr">
        <is>
          <t>T. Wilson</t>
        </is>
      </c>
      <c r="G10" s="17" t="inlineStr">
        <is>
          <t>Van 63</t>
        </is>
      </c>
      <c r="H10" s="17" t="inlineStr">
        <is>
          <t>Route Deviation</t>
        </is>
      </c>
      <c r="I10" s="17" t="inlineStr">
        <is>
          <t>Low</t>
        </is>
      </c>
      <c r="J10" s="41" t="n">
        <v>46112.58333333334</v>
      </c>
      <c r="K10" s="17" t="inlineStr">
        <is>
          <t>Monitoring</t>
        </is>
      </c>
      <c r="L10" s="17" t="inlineStr">
        <is>
          <t>Jordan Brooks</t>
        </is>
      </c>
      <c r="M10" s="17" t="inlineStr">
        <is>
          <t>Routing/Planning</t>
        </is>
      </c>
      <c r="N10" s="20" t="inlineStr">
        <is>
          <t>Corrected the next-stop sequence and monitoring revised ETA.</t>
        </is>
      </c>
      <c r="O10" s="42" t="n">
        <v>46113</v>
      </c>
      <c r="P10" s="41" t="n"/>
      <c r="Q10" s="41" t="n">
        <v>46112.65625</v>
      </c>
      <c r="R10" s="43" t="n">
        <v>0</v>
      </c>
      <c r="S10" s="22">
        <f>IF(COUNTA($A10:$R10)=0,"",IFERROR(IF($J10="","",MAX(0,ROUND((IF(OR($K10="Closed",$K10="Canceled"),IF($P10="",$Q10,$P10),'Settings'!$B$8)-$J10)*1440,0))),""))</f>
        <v/>
      </c>
      <c r="T10" s="44">
        <f>IF(COUNTA($A10:$R10)=0,"",IFERROR(IF($B10="","",MAX(0,ROUND((IF(OR($K10="Closed",$K10="Canceled"),IF($P10="",$Q10,$P10),'Settings'!$B$8)-$B10)*24,1))),""))</f>
        <v/>
      </c>
      <c r="U10" s="44">
        <f>IF(COUNTA($A10:$R10)=0,"",IFERROR(VLOOKUP($I10,'Settings'!$A$12:$B$15,2,FALSE),""))</f>
        <v/>
      </c>
      <c r="V10" s="45">
        <f>IF(COUNTA($A10:$R10)=0,"",IFERROR(IF(OR($B10="",$U10=""),"",$B10+$U10/24),""))</f>
        <v/>
      </c>
      <c r="W10" s="25">
        <f>IF(COUNTA($A10:$R10)=0,"",IFERROR(IF($V10="","",IF(OR($K10="Closed",$K10="Canceled"),IF(IF($P10="",$Q10,$P10)&lt;=$V10,"Met","Missed"),IF('Settings'!$B$8&gt;$V10,"Overdue","Within Target"))),""))</f>
        <v/>
      </c>
      <c r="X10" s="46">
        <f>IF(COUNTA($A10:$R10)=0,"",IFERROR(ROUND($S10/60*'Settings'!$B$5,2),0))</f>
        <v/>
      </c>
      <c r="Y10" s="46">
        <f>IF(COUNTA($A10:$R10)=0,"",IFERROR($R10+$X10,0))</f>
        <v/>
      </c>
      <c r="Z10" s="25">
        <f>IF(COUNTA($A10:$R10)=0,"",IFERROR(IF(OR($K10="Closed",$K10="Canceled"),"No",IF($O10="","Missing Due Date",IF(INT($O10)&lt;INT('Settings'!$B$8),"Overdue",IF(INT($O10)=INT('Settings'!$B$8),"Due Today",IF(INT($O10)&lt;=INT('Settings'!$B$8)+'Settings'!$B$6,"Due Soon","Upcoming"))))),"Check date"))</f>
        <v/>
      </c>
      <c r="AA10" s="27">
        <f>IF(COUNTA($A10:$R10)=0,"",IF($A10="","Missing ID",IF(COUNTIF($A$5:$A$1004,$A10)&gt;1,"Duplicate ID",IF(OR($B10="",$C10="",$D10="",$H10="",$I10="",$K10="",$L10="",$Q10=""),"Missing required field",IF(AND($K10="Closed",$P10=""),"Closed without Resolved At",IF(AND($P10&lt;&gt;"",$P10&lt;$B10),"Resolved before Reported",IF(AND($Q10&lt;&gt;"",$Q10&lt;$B10),"Last Updated before Reported","OK")))))))</f>
        <v/>
      </c>
    </row>
    <row r="11" ht="44" customHeight="1">
      <c r="A11" s="17" t="inlineStr">
        <is>
          <t>EXC-260307</t>
        </is>
      </c>
      <c r="B11" s="41" t="n">
        <v>46100.34375</v>
      </c>
      <c r="C11" s="42" t="n">
        <v>46100</v>
      </c>
      <c r="D11" s="17" t="inlineStr">
        <is>
          <t>LD-48571</t>
        </is>
      </c>
      <c r="E11" s="20" t="inlineStr">
        <is>
          <t>Riverside Market - Lexington</t>
        </is>
      </c>
      <c r="F11" s="17" t="inlineStr">
        <is>
          <t>K. Ramirez</t>
        </is>
      </c>
      <c r="G11" s="17" t="inlineStr">
        <is>
          <t>Straight Truck 09</t>
        </is>
      </c>
      <c r="H11" s="17" t="inlineStr">
        <is>
          <t>Documentation Issue</t>
        </is>
      </c>
      <c r="I11" s="17" t="inlineStr">
        <is>
          <t>High</t>
        </is>
      </c>
      <c r="J11" s="41" t="n">
        <v>46100.33333333334</v>
      </c>
      <c r="K11" s="17" t="inlineStr">
        <is>
          <t>Closed</t>
        </is>
      </c>
      <c r="L11" s="17" t="inlineStr">
        <is>
          <t>Morgan Lee</t>
        </is>
      </c>
      <c r="M11" s="17" t="inlineStr">
        <is>
          <t>Documentation</t>
        </is>
      </c>
      <c r="N11" s="20" t="inlineStr">
        <is>
          <t>Replacement bill of lading emailed and accepted.</t>
        </is>
      </c>
      <c r="O11" s="42" t="n">
        <v>46100</v>
      </c>
      <c r="P11" s="41" t="n">
        <v>46100.44444444445</v>
      </c>
      <c r="Q11" s="41" t="n">
        <v>46100.45138888889</v>
      </c>
      <c r="R11" s="43" t="n">
        <v>35</v>
      </c>
      <c r="S11" s="22">
        <f>IF(COUNTA($A11:$R11)=0,"",IFERROR(IF($J11="","",MAX(0,ROUND((IF(OR($K11="Closed",$K11="Canceled"),IF($P11="",$Q11,$P11),'Settings'!$B$8)-$J11)*1440,0))),""))</f>
        <v/>
      </c>
      <c r="T11" s="44">
        <f>IF(COUNTA($A11:$R11)=0,"",IFERROR(IF($B11="","",MAX(0,ROUND((IF(OR($K11="Closed",$K11="Canceled"),IF($P11="",$Q11,$P11),'Settings'!$B$8)-$B11)*24,1))),""))</f>
        <v/>
      </c>
      <c r="U11" s="44">
        <f>IF(COUNTA($A11:$R11)=0,"",IFERROR(VLOOKUP($I11,'Settings'!$A$12:$B$15,2,FALSE),""))</f>
        <v/>
      </c>
      <c r="V11" s="45">
        <f>IF(COUNTA($A11:$R11)=0,"",IFERROR(IF(OR($B11="",$U11=""),"",$B11+$U11/24),""))</f>
        <v/>
      </c>
      <c r="W11" s="25">
        <f>IF(COUNTA($A11:$R11)=0,"",IFERROR(IF($V11="","",IF(OR($K11="Closed",$K11="Canceled"),IF(IF($P11="",$Q11,$P11)&lt;=$V11,"Met","Missed"),IF('Settings'!$B$8&gt;$V11,"Overdue","Within Target"))),""))</f>
        <v/>
      </c>
      <c r="X11" s="46">
        <f>IF(COUNTA($A11:$R11)=0,"",IFERROR(ROUND($S11/60*'Settings'!$B$5,2),0))</f>
        <v/>
      </c>
      <c r="Y11" s="46">
        <f>IF(COUNTA($A11:$R11)=0,"",IFERROR($R11+$X11,0))</f>
        <v/>
      </c>
      <c r="Z11" s="25">
        <f>IF(COUNTA($A11:$R11)=0,"",IFERROR(IF(OR($K11="Closed",$K11="Canceled"),"No",IF($O11="","Missing Due Date",IF(INT($O11)&lt;INT('Settings'!$B$8),"Overdue",IF(INT($O11)=INT('Settings'!$B$8),"Due Today",IF(INT($O11)&lt;=INT('Settings'!$B$8)+'Settings'!$B$6,"Due Soon","Upcoming"))))),"Check date"))</f>
        <v/>
      </c>
      <c r="AA11" s="27">
        <f>IF(COUNTA($A11:$R11)=0,"",IF($A11="","Missing ID",IF(COUNTIF($A$5:$A$1004,$A11)&gt;1,"Duplicate ID",IF(OR($B11="",$C11="",$D11="",$H11="",$I11="",$K11="",$L11="",$Q11=""),"Missing required field",IF(AND($K11="Closed",$P11=""),"Closed without Resolved At",IF(AND($P11&lt;&gt;"",$P11&lt;$B11),"Resolved before Reported",IF(AND($Q11&lt;&gt;"",$Q11&lt;$B11),"Last Updated before Reported","OK")))))))</f>
        <v/>
      </c>
    </row>
    <row r="12" ht="44" customHeight="1">
      <c r="A12" s="17" t="inlineStr">
        <is>
          <t>EXC-260308</t>
        </is>
      </c>
      <c r="B12" s="41" t="n">
        <v>46103.22916666666</v>
      </c>
      <c r="C12" s="42" t="n">
        <v>46103</v>
      </c>
      <c r="D12" s="17" t="inlineStr">
        <is>
          <t>LD-48605</t>
        </is>
      </c>
      <c r="E12" s="20" t="inlineStr">
        <is>
          <t>Central Home Supply - Fort Wayne</t>
        </is>
      </c>
      <c r="F12" s="17" t="inlineStr">
        <is>
          <t>A. Johnson</t>
        </is>
      </c>
      <c r="G12" s="17" t="inlineStr">
        <is>
          <t>Tractor 118</t>
        </is>
      </c>
      <c r="H12" s="17" t="inlineStr">
        <is>
          <t>Weather Delay</t>
        </is>
      </c>
      <c r="I12" s="17" t="inlineStr">
        <is>
          <t>Medium</t>
        </is>
      </c>
      <c r="J12" s="41" t="n">
        <v>46103.25</v>
      </c>
      <c r="K12" s="17" t="inlineStr">
        <is>
          <t>Canceled</t>
        </is>
      </c>
      <c r="L12" s="17" t="inlineStr">
        <is>
          <t>Alex Carter</t>
        </is>
      </c>
      <c r="M12" s="17" t="inlineStr">
        <is>
          <t>Weather</t>
        </is>
      </c>
      <c r="N12" s="20" t="inlineStr">
        <is>
          <t>Customer canceled delivery; load returned to the terminal.</t>
        </is>
      </c>
      <c r="O12" s="42" t="n">
        <v>46105</v>
      </c>
      <c r="P12" s="41" t="n">
        <v>46103.38541666666</v>
      </c>
      <c r="Q12" s="41" t="n">
        <v>46103.39583333334</v>
      </c>
      <c r="R12" s="43" t="n">
        <v>210</v>
      </c>
      <c r="S12" s="22">
        <f>IF(COUNTA($A12:$R12)=0,"",IFERROR(IF($J12="","",MAX(0,ROUND((IF(OR($K12="Closed",$K12="Canceled"),IF($P12="",$Q12,$P12),'Settings'!$B$8)-$J12)*1440,0))),""))</f>
        <v/>
      </c>
      <c r="T12" s="44">
        <f>IF(COUNTA($A12:$R12)=0,"",IFERROR(IF($B12="","",MAX(0,ROUND((IF(OR($K12="Closed",$K12="Canceled"),IF($P12="",$Q12,$P12),'Settings'!$B$8)-$B12)*24,1))),""))</f>
        <v/>
      </c>
      <c r="U12" s="44">
        <f>IF(COUNTA($A12:$R12)=0,"",IFERROR(VLOOKUP($I12,'Settings'!$A$12:$B$15,2,FALSE),""))</f>
        <v/>
      </c>
      <c r="V12" s="45">
        <f>IF(COUNTA($A12:$R12)=0,"",IFERROR(IF(OR($B12="",$U12=""),"",$B12+$U12/24),""))</f>
        <v/>
      </c>
      <c r="W12" s="25">
        <f>IF(COUNTA($A12:$R12)=0,"",IFERROR(IF($V12="","",IF(OR($K12="Closed",$K12="Canceled"),IF(IF($P12="",$Q12,$P12)&lt;=$V12,"Met","Missed"),IF('Settings'!$B$8&gt;$V12,"Overdue","Within Target"))),""))</f>
        <v/>
      </c>
      <c r="X12" s="46">
        <f>IF(COUNTA($A12:$R12)=0,"",IFERROR(ROUND($S12/60*'Settings'!$B$5,2),0))</f>
        <v/>
      </c>
      <c r="Y12" s="46">
        <f>IF(COUNTA($A12:$R12)=0,"",IFERROR($R12+$X12,0))</f>
        <v/>
      </c>
      <c r="Z12" s="25">
        <f>IF(COUNTA($A12:$R12)=0,"",IFERROR(IF(OR($K12="Closed",$K12="Canceled"),"No",IF($O12="","Missing Due Date",IF(INT($O12)&lt;INT('Settings'!$B$8),"Overdue",IF(INT($O12)=INT('Settings'!$B$8),"Due Today",IF(INT($O12)&lt;=INT('Settings'!$B$8)+'Settings'!$B$6,"Due Soon","Upcoming"))))),"Check date"))</f>
        <v/>
      </c>
      <c r="AA12" s="27">
        <f>IF(COUNTA($A12:$R12)=0,"",IF($A12="","Missing ID",IF(COUNTIF($A$5:$A$1004,$A12)&gt;1,"Duplicate ID",IF(OR($B12="",$C12="",$D12="",$H12="",$I12="",$K12="",$L12="",$Q12=""),"Missing required field",IF(AND($K12="Closed",$P12=""),"Closed without Resolved At",IF(AND($P12&lt;&gt;"",$P12&lt;$B12),"Resolved before Reported",IF(AND($Q12&lt;&gt;"",$Q12&lt;$B12),"Last Updated before Reported","OK")))))))</f>
        <v/>
      </c>
    </row>
    <row r="13" ht="44" customHeight="1">
      <c r="A13" s="17" t="inlineStr">
        <is>
          <t>EXC-260309</t>
        </is>
      </c>
      <c r="B13" s="41" t="n">
        <v>46112.63194444445</v>
      </c>
      <c r="C13" s="42" t="n">
        <v>46112</v>
      </c>
      <c r="D13" s="17" t="inlineStr">
        <is>
          <t>RT-1217</t>
        </is>
      </c>
      <c r="E13" s="20" t="inlineStr">
        <is>
          <t>Lakeshore Medical - Chicago</t>
        </is>
      </c>
      <c r="F13" s="17" t="inlineStr">
        <is>
          <t>L. Murphy</t>
        </is>
      </c>
      <c r="G13" s="17" t="inlineStr">
        <is>
          <t>Box Truck 26</t>
        </is>
      </c>
      <c r="H13" s="17" t="inlineStr">
        <is>
          <t>Missed Stop</t>
        </is>
      </c>
      <c r="I13" s="17" t="inlineStr">
        <is>
          <t>Critical</t>
        </is>
      </c>
      <c r="J13" s="41" t="n">
        <v>46112.61458333334</v>
      </c>
      <c r="K13" s="17" t="inlineStr">
        <is>
          <t>Assigned</t>
        </is>
      </c>
      <c r="L13" s="17" t="inlineStr">
        <is>
          <t>Casey Nguyen</t>
        </is>
      </c>
      <c r="M13" s="17" t="inlineStr">
        <is>
          <t>Communication</t>
        </is>
      </c>
      <c r="N13" s="20" t="inlineStr">
        <is>
          <t>Driver returning after the final scheduled stop; customer has been notified.</t>
        </is>
      </c>
      <c r="O13" s="42" t="n">
        <v>46113</v>
      </c>
      <c r="P13" s="41" t="n"/>
      <c r="Q13" s="41" t="n">
        <v>46112.66666666666</v>
      </c>
      <c r="R13" s="43" t="n">
        <v>95</v>
      </c>
      <c r="S13" s="22">
        <f>IF(COUNTA($A13:$R13)=0,"",IFERROR(IF($J13="","",MAX(0,ROUND((IF(OR($K13="Closed",$K13="Canceled"),IF($P13="",$Q13,$P13),'Settings'!$B$8)-$J13)*1440,0))),""))</f>
        <v/>
      </c>
      <c r="T13" s="44">
        <f>IF(COUNTA($A13:$R13)=0,"",IFERROR(IF($B13="","",MAX(0,ROUND((IF(OR($K13="Closed",$K13="Canceled"),IF($P13="",$Q13,$P13),'Settings'!$B$8)-$B13)*24,1))),""))</f>
        <v/>
      </c>
      <c r="U13" s="44">
        <f>IF(COUNTA($A13:$R13)=0,"",IFERROR(VLOOKUP($I13,'Settings'!$A$12:$B$15,2,FALSE),""))</f>
        <v/>
      </c>
      <c r="V13" s="45">
        <f>IF(COUNTA($A13:$R13)=0,"",IFERROR(IF(OR($B13="",$U13=""),"",$B13+$U13/24),""))</f>
        <v/>
      </c>
      <c r="W13" s="25">
        <f>IF(COUNTA($A13:$R13)=0,"",IFERROR(IF($V13="","",IF(OR($K13="Closed",$K13="Canceled"),IF(IF($P13="",$Q13,$P13)&lt;=$V13,"Met","Missed"),IF('Settings'!$B$8&gt;$V13,"Overdue","Within Target"))),""))</f>
        <v/>
      </c>
      <c r="X13" s="46">
        <f>IF(COUNTA($A13:$R13)=0,"",IFERROR(ROUND($S13/60*'Settings'!$B$5,2),0))</f>
        <v/>
      </c>
      <c r="Y13" s="46">
        <f>IF(COUNTA($A13:$R13)=0,"",IFERROR($R13+$X13,0))</f>
        <v/>
      </c>
      <c r="Z13" s="25">
        <f>IF(COUNTA($A13:$R13)=0,"",IFERROR(IF(OR($K13="Closed",$K13="Canceled"),"No",IF($O13="","Missing Due Date",IF(INT($O13)&lt;INT('Settings'!$B$8),"Overdue",IF(INT($O13)=INT('Settings'!$B$8),"Due Today",IF(INT($O13)&lt;=INT('Settings'!$B$8)+'Settings'!$B$6,"Due Soon","Upcoming"))))),"Check date"))</f>
        <v/>
      </c>
      <c r="AA13" s="27">
        <f>IF(COUNTA($A13:$R13)=0,"",IF($A13="","Missing ID",IF(COUNTIF($A$5:$A$1004,$A13)&gt;1,"Duplicate ID",IF(OR($B13="",$C13="",$D13="",$H13="",$I13="",$K13="",$L13="",$Q13=""),"Missing required field",IF(AND($K13="Closed",$P13=""),"Closed without Resolved At",IF(AND($P13&lt;&gt;"",$P13&lt;$B13),"Resolved before Reported",IF(AND($Q13&lt;&gt;"",$Q13&lt;$B13),"Last Updated before Reported","OK")))))))</f>
        <v/>
      </c>
    </row>
    <row r="14">
      <c r="A14" s="17" t="n"/>
      <c r="B14" s="41" t="n"/>
      <c r="C14" s="42" t="n"/>
      <c r="D14" s="17" t="n"/>
      <c r="E14" s="20" t="n"/>
      <c r="F14" s="17" t="n"/>
      <c r="G14" s="17" t="n"/>
      <c r="H14" s="17" t="n"/>
      <c r="I14" s="17" t="n"/>
      <c r="J14" s="41" t="n"/>
      <c r="K14" s="17" t="n"/>
      <c r="L14" s="17" t="n"/>
      <c r="M14" s="17" t="n"/>
      <c r="N14" s="20" t="n"/>
      <c r="O14" s="42" t="n"/>
      <c r="P14" s="41" t="n"/>
      <c r="Q14" s="41" t="n"/>
      <c r="R14" s="43" t="n"/>
      <c r="S14" s="22">
        <f>IF(COUNTA($A14:$R14)=0,"",IFERROR(IF($J14="","",MAX(0,ROUND((IF(OR($K14="Closed",$K14="Canceled"),IF($P14="",$Q14,$P14),'Settings'!$B$8)-$J14)*1440,0))),""))</f>
        <v/>
      </c>
      <c r="T14" s="44">
        <f>IF(COUNTA($A14:$R14)=0,"",IFERROR(IF($B14="","",MAX(0,ROUND((IF(OR($K14="Closed",$K14="Canceled"),IF($P14="",$Q14,$P14),'Settings'!$B$8)-$B14)*24,1))),""))</f>
        <v/>
      </c>
      <c r="U14" s="44">
        <f>IF(COUNTA($A14:$R14)=0,"",IFERROR(VLOOKUP($I14,'Settings'!$A$12:$B$15,2,FALSE),""))</f>
        <v/>
      </c>
      <c r="V14" s="45">
        <f>IF(COUNTA($A14:$R14)=0,"",IFERROR(IF(OR($B14="",$U14=""),"",$B14+$U14/24),""))</f>
        <v/>
      </c>
      <c r="W14" s="25">
        <f>IF(COUNTA($A14:$R14)=0,"",IFERROR(IF($V14="","",IF(OR($K14="Closed",$K14="Canceled"),IF(IF($P14="",$Q14,$P14)&lt;=$V14,"Met","Missed"),IF('Settings'!$B$8&gt;$V14,"Overdue","Within Target"))),""))</f>
        <v/>
      </c>
      <c r="X14" s="46">
        <f>IF(COUNTA($A14:$R14)=0,"",IFERROR(ROUND($S14/60*'Settings'!$B$5,2),0))</f>
        <v/>
      </c>
      <c r="Y14" s="46">
        <f>IF(COUNTA($A14:$R14)=0,"",IFERROR($R14+$X14,0))</f>
        <v/>
      </c>
      <c r="Z14" s="25">
        <f>IF(COUNTA($A14:$R14)=0,"",IFERROR(IF(OR($K14="Closed",$K14="Canceled"),"No",IF($O14="","Missing Due Date",IF(INT($O14)&lt;INT('Settings'!$B$8),"Overdue",IF(INT($O14)=INT('Settings'!$B$8),"Due Today",IF(INT($O14)&lt;=INT('Settings'!$B$8)+'Settings'!$B$6,"Due Soon","Upcoming"))))),"Check date"))</f>
        <v/>
      </c>
      <c r="AA14" s="27">
        <f>IF(COUNTA($A14:$R14)=0,"",IF($A14="","Missing ID",IF(COUNTIF($A$5:$A$1004,$A14)&gt;1,"Duplicate ID",IF(OR($B14="",$C14="",$D14="",$H14="",$I14="",$K14="",$L14="",$Q14=""),"Missing required field",IF(AND($K14="Closed",$P14=""),"Closed without Resolved At",IF(AND($P14&lt;&gt;"",$P14&lt;$B14),"Resolved before Reported",IF(AND($Q14&lt;&gt;"",$Q14&lt;$B14),"Last Updated before Reported","OK")))))))</f>
        <v/>
      </c>
    </row>
    <row r="15">
      <c r="A15" s="17" t="n"/>
      <c r="B15" s="41" t="n"/>
      <c r="C15" s="42" t="n"/>
      <c r="D15" s="17" t="n"/>
      <c r="E15" s="20" t="n"/>
      <c r="F15" s="17" t="n"/>
      <c r="G15" s="17" t="n"/>
      <c r="H15" s="17" t="n"/>
      <c r="I15" s="17" t="n"/>
      <c r="J15" s="41" t="n"/>
      <c r="K15" s="17" t="n"/>
      <c r="L15" s="17" t="n"/>
      <c r="M15" s="17" t="n"/>
      <c r="N15" s="20" t="n"/>
      <c r="O15" s="42" t="n"/>
      <c r="P15" s="41" t="n"/>
      <c r="Q15" s="41" t="n"/>
      <c r="R15" s="43" t="n"/>
      <c r="S15" s="22">
        <f>IF(COUNTA($A15:$R15)=0,"",IFERROR(IF($J15="","",MAX(0,ROUND((IF(OR($K15="Closed",$K15="Canceled"),IF($P15="",$Q15,$P15),'Settings'!$B$8)-$J15)*1440,0))),""))</f>
        <v/>
      </c>
      <c r="T15" s="44">
        <f>IF(COUNTA($A15:$R15)=0,"",IFERROR(IF($B15="","",MAX(0,ROUND((IF(OR($K15="Closed",$K15="Canceled"),IF($P15="",$Q15,$P15),'Settings'!$B$8)-$B15)*24,1))),""))</f>
        <v/>
      </c>
      <c r="U15" s="44">
        <f>IF(COUNTA($A15:$R15)=0,"",IFERROR(VLOOKUP($I15,'Settings'!$A$12:$B$15,2,FALSE),""))</f>
        <v/>
      </c>
      <c r="V15" s="45">
        <f>IF(COUNTA($A15:$R15)=0,"",IFERROR(IF(OR($B15="",$U15=""),"",$B15+$U15/24),""))</f>
        <v/>
      </c>
      <c r="W15" s="25">
        <f>IF(COUNTA($A15:$R15)=0,"",IFERROR(IF($V15="","",IF(OR($K15="Closed",$K15="Canceled"),IF(IF($P15="",$Q15,$P15)&lt;=$V15,"Met","Missed"),IF('Settings'!$B$8&gt;$V15,"Overdue","Within Target"))),""))</f>
        <v/>
      </c>
      <c r="X15" s="46">
        <f>IF(COUNTA($A15:$R15)=0,"",IFERROR(ROUND($S15/60*'Settings'!$B$5,2),0))</f>
        <v/>
      </c>
      <c r="Y15" s="46">
        <f>IF(COUNTA($A15:$R15)=0,"",IFERROR($R15+$X15,0))</f>
        <v/>
      </c>
      <c r="Z15" s="25">
        <f>IF(COUNTA($A15:$R15)=0,"",IFERROR(IF(OR($K15="Closed",$K15="Canceled"),"No",IF($O15="","Missing Due Date",IF(INT($O15)&lt;INT('Settings'!$B$8),"Overdue",IF(INT($O15)=INT('Settings'!$B$8),"Due Today",IF(INT($O15)&lt;=INT('Settings'!$B$8)+'Settings'!$B$6,"Due Soon","Upcoming"))))),"Check date"))</f>
        <v/>
      </c>
      <c r="AA15" s="27">
        <f>IF(COUNTA($A15:$R15)=0,"",IF($A15="","Missing ID",IF(COUNTIF($A$5:$A$1004,$A15)&gt;1,"Duplicate ID",IF(OR($B15="",$C15="",$D15="",$H15="",$I15="",$K15="",$L15="",$Q15=""),"Missing required field",IF(AND($K15="Closed",$P15=""),"Closed without Resolved At",IF(AND($P15&lt;&gt;"",$P15&lt;$B15),"Resolved before Reported",IF(AND($Q15&lt;&gt;"",$Q15&lt;$B15),"Last Updated before Reported","OK")))))))</f>
        <v/>
      </c>
    </row>
    <row r="16">
      <c r="A16" s="17" t="n"/>
      <c r="B16" s="41" t="n"/>
      <c r="C16" s="42" t="n"/>
      <c r="D16" s="17" t="n"/>
      <c r="E16" s="20" t="n"/>
      <c r="F16" s="17" t="n"/>
      <c r="G16" s="17" t="n"/>
      <c r="H16" s="17" t="n"/>
      <c r="I16" s="17" t="n"/>
      <c r="J16" s="41" t="n"/>
      <c r="K16" s="17" t="n"/>
      <c r="L16" s="17" t="n"/>
      <c r="M16" s="17" t="n"/>
      <c r="N16" s="20" t="n"/>
      <c r="O16" s="42" t="n"/>
      <c r="P16" s="41" t="n"/>
      <c r="Q16" s="41" t="n"/>
      <c r="R16" s="43" t="n"/>
      <c r="S16" s="22">
        <f>IF(COUNTA($A16:$R16)=0,"",IFERROR(IF($J16="","",MAX(0,ROUND((IF(OR($K16="Closed",$K16="Canceled"),IF($P16="",$Q16,$P16),'Settings'!$B$8)-$J16)*1440,0))),""))</f>
        <v/>
      </c>
      <c r="T16" s="44">
        <f>IF(COUNTA($A16:$R16)=0,"",IFERROR(IF($B16="","",MAX(0,ROUND((IF(OR($K16="Closed",$K16="Canceled"),IF($P16="",$Q16,$P16),'Settings'!$B$8)-$B16)*24,1))),""))</f>
        <v/>
      </c>
      <c r="U16" s="44">
        <f>IF(COUNTA($A16:$R16)=0,"",IFERROR(VLOOKUP($I16,'Settings'!$A$12:$B$15,2,FALSE),""))</f>
        <v/>
      </c>
      <c r="V16" s="45">
        <f>IF(COUNTA($A16:$R16)=0,"",IFERROR(IF(OR($B16="",$U16=""),"",$B16+$U16/24),""))</f>
        <v/>
      </c>
      <c r="W16" s="25">
        <f>IF(COUNTA($A16:$R16)=0,"",IFERROR(IF($V16="","",IF(OR($K16="Closed",$K16="Canceled"),IF(IF($P16="",$Q16,$P16)&lt;=$V16,"Met","Missed"),IF('Settings'!$B$8&gt;$V16,"Overdue","Within Target"))),""))</f>
        <v/>
      </c>
      <c r="X16" s="46">
        <f>IF(COUNTA($A16:$R16)=0,"",IFERROR(ROUND($S16/60*'Settings'!$B$5,2),0))</f>
        <v/>
      </c>
      <c r="Y16" s="46">
        <f>IF(COUNTA($A16:$R16)=0,"",IFERROR($R16+$X16,0))</f>
        <v/>
      </c>
      <c r="Z16" s="25">
        <f>IF(COUNTA($A16:$R16)=0,"",IFERROR(IF(OR($K16="Closed",$K16="Canceled"),"No",IF($O16="","Missing Due Date",IF(INT($O16)&lt;INT('Settings'!$B$8),"Overdue",IF(INT($O16)=INT('Settings'!$B$8),"Due Today",IF(INT($O16)&lt;=INT('Settings'!$B$8)+'Settings'!$B$6,"Due Soon","Upcoming"))))),"Check date"))</f>
        <v/>
      </c>
      <c r="AA16" s="27">
        <f>IF(COUNTA($A16:$R16)=0,"",IF($A16="","Missing ID",IF(COUNTIF($A$5:$A$1004,$A16)&gt;1,"Duplicate ID",IF(OR($B16="",$C16="",$D16="",$H16="",$I16="",$K16="",$L16="",$Q16=""),"Missing required field",IF(AND($K16="Closed",$P16=""),"Closed without Resolved At",IF(AND($P16&lt;&gt;"",$P16&lt;$B16),"Resolved before Reported",IF(AND($Q16&lt;&gt;"",$Q16&lt;$B16),"Last Updated before Reported","OK")))))))</f>
        <v/>
      </c>
    </row>
    <row r="17">
      <c r="A17" s="17" t="n"/>
      <c r="B17" s="41" t="n"/>
      <c r="C17" s="42" t="n"/>
      <c r="D17" s="17" t="n"/>
      <c r="E17" s="20" t="n"/>
      <c r="F17" s="17" t="n"/>
      <c r="G17" s="17" t="n"/>
      <c r="H17" s="17" t="n"/>
      <c r="I17" s="17" t="n"/>
      <c r="J17" s="41" t="n"/>
      <c r="K17" s="17" t="n"/>
      <c r="L17" s="17" t="n"/>
      <c r="M17" s="17" t="n"/>
      <c r="N17" s="20" t="n"/>
      <c r="O17" s="42" t="n"/>
      <c r="P17" s="41" t="n"/>
      <c r="Q17" s="41" t="n"/>
      <c r="R17" s="43" t="n"/>
      <c r="S17" s="22">
        <f>IF(COUNTA($A17:$R17)=0,"",IFERROR(IF($J17="","",MAX(0,ROUND((IF(OR($K17="Closed",$K17="Canceled"),IF($P17="",$Q17,$P17),'Settings'!$B$8)-$J17)*1440,0))),""))</f>
        <v/>
      </c>
      <c r="T17" s="44">
        <f>IF(COUNTA($A17:$R17)=0,"",IFERROR(IF($B17="","",MAX(0,ROUND((IF(OR($K17="Closed",$K17="Canceled"),IF($P17="",$Q17,$P17),'Settings'!$B$8)-$B17)*24,1))),""))</f>
        <v/>
      </c>
      <c r="U17" s="44">
        <f>IF(COUNTA($A17:$R17)=0,"",IFERROR(VLOOKUP($I17,'Settings'!$A$12:$B$15,2,FALSE),""))</f>
        <v/>
      </c>
      <c r="V17" s="45">
        <f>IF(COUNTA($A17:$R17)=0,"",IFERROR(IF(OR($B17="",$U17=""),"",$B17+$U17/24),""))</f>
        <v/>
      </c>
      <c r="W17" s="25">
        <f>IF(COUNTA($A17:$R17)=0,"",IFERROR(IF($V17="","",IF(OR($K17="Closed",$K17="Canceled"),IF(IF($P17="",$Q17,$P17)&lt;=$V17,"Met","Missed"),IF('Settings'!$B$8&gt;$V17,"Overdue","Within Target"))),""))</f>
        <v/>
      </c>
      <c r="X17" s="46">
        <f>IF(COUNTA($A17:$R17)=0,"",IFERROR(ROUND($S17/60*'Settings'!$B$5,2),0))</f>
        <v/>
      </c>
      <c r="Y17" s="46">
        <f>IF(COUNTA($A17:$R17)=0,"",IFERROR($R17+$X17,0))</f>
        <v/>
      </c>
      <c r="Z17" s="25">
        <f>IF(COUNTA($A17:$R17)=0,"",IFERROR(IF(OR($K17="Closed",$K17="Canceled"),"No",IF($O17="","Missing Due Date",IF(INT($O17)&lt;INT('Settings'!$B$8),"Overdue",IF(INT($O17)=INT('Settings'!$B$8),"Due Today",IF(INT($O17)&lt;=INT('Settings'!$B$8)+'Settings'!$B$6,"Due Soon","Upcoming"))))),"Check date"))</f>
        <v/>
      </c>
      <c r="AA17" s="27">
        <f>IF(COUNTA($A17:$R17)=0,"",IF($A17="","Missing ID",IF(COUNTIF($A$5:$A$1004,$A17)&gt;1,"Duplicate ID",IF(OR($B17="",$C17="",$D17="",$H17="",$I17="",$K17="",$L17="",$Q17=""),"Missing required field",IF(AND($K17="Closed",$P17=""),"Closed without Resolved At",IF(AND($P17&lt;&gt;"",$P17&lt;$B17),"Resolved before Reported",IF(AND($Q17&lt;&gt;"",$Q17&lt;$B17),"Last Updated before Reported","OK")))))))</f>
        <v/>
      </c>
    </row>
    <row r="18">
      <c r="A18" s="17" t="n"/>
      <c r="B18" s="41" t="n"/>
      <c r="C18" s="42" t="n"/>
      <c r="D18" s="17" t="n"/>
      <c r="E18" s="20" t="n"/>
      <c r="F18" s="17" t="n"/>
      <c r="G18" s="17" t="n"/>
      <c r="H18" s="17" t="n"/>
      <c r="I18" s="17" t="n"/>
      <c r="J18" s="41" t="n"/>
      <c r="K18" s="17" t="n"/>
      <c r="L18" s="17" t="n"/>
      <c r="M18" s="17" t="n"/>
      <c r="N18" s="20" t="n"/>
      <c r="O18" s="42" t="n"/>
      <c r="P18" s="41" t="n"/>
      <c r="Q18" s="41" t="n"/>
      <c r="R18" s="43" t="n"/>
      <c r="S18" s="22">
        <f>IF(COUNTA($A18:$R18)=0,"",IFERROR(IF($J18="","",MAX(0,ROUND((IF(OR($K18="Closed",$K18="Canceled"),IF($P18="",$Q18,$P18),'Settings'!$B$8)-$J18)*1440,0))),""))</f>
        <v/>
      </c>
      <c r="T18" s="44">
        <f>IF(COUNTA($A18:$R18)=0,"",IFERROR(IF($B18="","",MAX(0,ROUND((IF(OR($K18="Closed",$K18="Canceled"),IF($P18="",$Q18,$P18),'Settings'!$B$8)-$B18)*24,1))),""))</f>
        <v/>
      </c>
      <c r="U18" s="44">
        <f>IF(COUNTA($A18:$R18)=0,"",IFERROR(VLOOKUP($I18,'Settings'!$A$12:$B$15,2,FALSE),""))</f>
        <v/>
      </c>
      <c r="V18" s="45">
        <f>IF(COUNTA($A18:$R18)=0,"",IFERROR(IF(OR($B18="",$U18=""),"",$B18+$U18/24),""))</f>
        <v/>
      </c>
      <c r="W18" s="25">
        <f>IF(COUNTA($A18:$R18)=0,"",IFERROR(IF($V18="","",IF(OR($K18="Closed",$K18="Canceled"),IF(IF($P18="",$Q18,$P18)&lt;=$V18,"Met","Missed"),IF('Settings'!$B$8&gt;$V18,"Overdue","Within Target"))),""))</f>
        <v/>
      </c>
      <c r="X18" s="46">
        <f>IF(COUNTA($A18:$R18)=0,"",IFERROR(ROUND($S18/60*'Settings'!$B$5,2),0))</f>
        <v/>
      </c>
      <c r="Y18" s="46">
        <f>IF(COUNTA($A18:$R18)=0,"",IFERROR($R18+$X18,0))</f>
        <v/>
      </c>
      <c r="Z18" s="25">
        <f>IF(COUNTA($A18:$R18)=0,"",IFERROR(IF(OR($K18="Closed",$K18="Canceled"),"No",IF($O18="","Missing Due Date",IF(INT($O18)&lt;INT('Settings'!$B$8),"Overdue",IF(INT($O18)=INT('Settings'!$B$8),"Due Today",IF(INT($O18)&lt;=INT('Settings'!$B$8)+'Settings'!$B$6,"Due Soon","Upcoming"))))),"Check date"))</f>
        <v/>
      </c>
      <c r="AA18" s="27">
        <f>IF(COUNTA($A18:$R18)=0,"",IF($A18="","Missing ID",IF(COUNTIF($A$5:$A$1004,$A18)&gt;1,"Duplicate ID",IF(OR($B18="",$C18="",$D18="",$H18="",$I18="",$K18="",$L18="",$Q18=""),"Missing required field",IF(AND($K18="Closed",$P18=""),"Closed without Resolved At",IF(AND($P18&lt;&gt;"",$P18&lt;$B18),"Resolved before Reported",IF(AND($Q18&lt;&gt;"",$Q18&lt;$B18),"Last Updated before Reported","OK")))))))</f>
        <v/>
      </c>
    </row>
    <row r="19">
      <c r="A19" s="17" t="n"/>
      <c r="B19" s="41" t="n"/>
      <c r="C19" s="42" t="n"/>
      <c r="D19" s="17" t="n"/>
      <c r="E19" s="20" t="n"/>
      <c r="F19" s="17" t="n"/>
      <c r="G19" s="17" t="n"/>
      <c r="H19" s="17" t="n"/>
      <c r="I19" s="17" t="n"/>
      <c r="J19" s="41" t="n"/>
      <c r="K19" s="17" t="n"/>
      <c r="L19" s="17" t="n"/>
      <c r="M19" s="17" t="n"/>
      <c r="N19" s="20" t="n"/>
      <c r="O19" s="42" t="n"/>
      <c r="P19" s="41" t="n"/>
      <c r="Q19" s="41" t="n"/>
      <c r="R19" s="43" t="n"/>
      <c r="S19" s="22">
        <f>IF(COUNTA($A19:$R19)=0,"",IFERROR(IF($J19="","",MAX(0,ROUND((IF(OR($K19="Closed",$K19="Canceled"),IF($P19="",$Q19,$P19),'Settings'!$B$8)-$J19)*1440,0))),""))</f>
        <v/>
      </c>
      <c r="T19" s="44">
        <f>IF(COUNTA($A19:$R19)=0,"",IFERROR(IF($B19="","",MAX(0,ROUND((IF(OR($K19="Closed",$K19="Canceled"),IF($P19="",$Q19,$P19),'Settings'!$B$8)-$B19)*24,1))),""))</f>
        <v/>
      </c>
      <c r="U19" s="44">
        <f>IF(COUNTA($A19:$R19)=0,"",IFERROR(VLOOKUP($I19,'Settings'!$A$12:$B$15,2,FALSE),""))</f>
        <v/>
      </c>
      <c r="V19" s="45">
        <f>IF(COUNTA($A19:$R19)=0,"",IFERROR(IF(OR($B19="",$U19=""),"",$B19+$U19/24),""))</f>
        <v/>
      </c>
      <c r="W19" s="25">
        <f>IF(COUNTA($A19:$R19)=0,"",IFERROR(IF($V19="","",IF(OR($K19="Closed",$K19="Canceled"),IF(IF($P19="",$Q19,$P19)&lt;=$V19,"Met","Missed"),IF('Settings'!$B$8&gt;$V19,"Overdue","Within Target"))),""))</f>
        <v/>
      </c>
      <c r="X19" s="46">
        <f>IF(COUNTA($A19:$R19)=0,"",IFERROR(ROUND($S19/60*'Settings'!$B$5,2),0))</f>
        <v/>
      </c>
      <c r="Y19" s="46">
        <f>IF(COUNTA($A19:$R19)=0,"",IFERROR($R19+$X19,0))</f>
        <v/>
      </c>
      <c r="Z19" s="25">
        <f>IF(COUNTA($A19:$R19)=0,"",IFERROR(IF(OR($K19="Closed",$K19="Canceled"),"No",IF($O19="","Missing Due Date",IF(INT($O19)&lt;INT('Settings'!$B$8),"Overdue",IF(INT($O19)=INT('Settings'!$B$8),"Due Today",IF(INT($O19)&lt;=INT('Settings'!$B$8)+'Settings'!$B$6,"Due Soon","Upcoming"))))),"Check date"))</f>
        <v/>
      </c>
      <c r="AA19" s="27">
        <f>IF(COUNTA($A19:$R19)=0,"",IF($A19="","Missing ID",IF(COUNTIF($A$5:$A$1004,$A19)&gt;1,"Duplicate ID",IF(OR($B19="",$C19="",$D19="",$H19="",$I19="",$K19="",$L19="",$Q19=""),"Missing required field",IF(AND($K19="Closed",$P19=""),"Closed without Resolved At",IF(AND($P19&lt;&gt;"",$P19&lt;$B19),"Resolved before Reported",IF(AND($Q19&lt;&gt;"",$Q19&lt;$B19),"Last Updated before Reported","OK")))))))</f>
        <v/>
      </c>
    </row>
    <row r="20">
      <c r="A20" s="17" t="n"/>
      <c r="B20" s="41" t="n"/>
      <c r="C20" s="42" t="n"/>
      <c r="D20" s="17" t="n"/>
      <c r="E20" s="20" t="n"/>
      <c r="F20" s="17" t="n"/>
      <c r="G20" s="17" t="n"/>
      <c r="H20" s="17" t="n"/>
      <c r="I20" s="17" t="n"/>
      <c r="J20" s="41" t="n"/>
      <c r="K20" s="17" t="n"/>
      <c r="L20" s="17" t="n"/>
      <c r="M20" s="17" t="n"/>
      <c r="N20" s="20" t="n"/>
      <c r="O20" s="42" t="n"/>
      <c r="P20" s="41" t="n"/>
      <c r="Q20" s="41" t="n"/>
      <c r="R20" s="43" t="n"/>
      <c r="S20" s="22">
        <f>IF(COUNTA($A20:$R20)=0,"",IFERROR(IF($J20="","",MAX(0,ROUND((IF(OR($K20="Closed",$K20="Canceled"),IF($P20="",$Q20,$P20),'Settings'!$B$8)-$J20)*1440,0))),""))</f>
        <v/>
      </c>
      <c r="T20" s="44">
        <f>IF(COUNTA($A20:$R20)=0,"",IFERROR(IF($B20="","",MAX(0,ROUND((IF(OR($K20="Closed",$K20="Canceled"),IF($P20="",$Q20,$P20),'Settings'!$B$8)-$B20)*24,1))),""))</f>
        <v/>
      </c>
      <c r="U20" s="44">
        <f>IF(COUNTA($A20:$R20)=0,"",IFERROR(VLOOKUP($I20,'Settings'!$A$12:$B$15,2,FALSE),""))</f>
        <v/>
      </c>
      <c r="V20" s="45">
        <f>IF(COUNTA($A20:$R20)=0,"",IFERROR(IF(OR($B20="",$U20=""),"",$B20+$U20/24),""))</f>
        <v/>
      </c>
      <c r="W20" s="25">
        <f>IF(COUNTA($A20:$R20)=0,"",IFERROR(IF($V20="","",IF(OR($K20="Closed",$K20="Canceled"),IF(IF($P20="",$Q20,$P20)&lt;=$V20,"Met","Missed"),IF('Settings'!$B$8&gt;$V20,"Overdue","Within Target"))),""))</f>
        <v/>
      </c>
      <c r="X20" s="46">
        <f>IF(COUNTA($A20:$R20)=0,"",IFERROR(ROUND($S20/60*'Settings'!$B$5,2),0))</f>
        <v/>
      </c>
      <c r="Y20" s="46">
        <f>IF(COUNTA($A20:$R20)=0,"",IFERROR($R20+$X20,0))</f>
        <v/>
      </c>
      <c r="Z20" s="25">
        <f>IF(COUNTA($A20:$R20)=0,"",IFERROR(IF(OR($K20="Closed",$K20="Canceled"),"No",IF($O20="","Missing Due Date",IF(INT($O20)&lt;INT('Settings'!$B$8),"Overdue",IF(INT($O20)=INT('Settings'!$B$8),"Due Today",IF(INT($O20)&lt;=INT('Settings'!$B$8)+'Settings'!$B$6,"Due Soon","Upcoming"))))),"Check date"))</f>
        <v/>
      </c>
      <c r="AA20" s="27">
        <f>IF(COUNTA($A20:$R20)=0,"",IF($A20="","Missing ID",IF(COUNTIF($A$5:$A$1004,$A20)&gt;1,"Duplicate ID",IF(OR($B20="",$C20="",$D20="",$H20="",$I20="",$K20="",$L20="",$Q20=""),"Missing required field",IF(AND($K20="Closed",$P20=""),"Closed without Resolved At",IF(AND($P20&lt;&gt;"",$P20&lt;$B20),"Resolved before Reported",IF(AND($Q20&lt;&gt;"",$Q20&lt;$B20),"Last Updated before Reported","OK")))))))</f>
        <v/>
      </c>
    </row>
    <row r="21">
      <c r="A21" s="17" t="n"/>
      <c r="B21" s="41" t="n"/>
      <c r="C21" s="42" t="n"/>
      <c r="D21" s="17" t="n"/>
      <c r="E21" s="20" t="n"/>
      <c r="F21" s="17" t="n"/>
      <c r="G21" s="17" t="n"/>
      <c r="H21" s="17" t="n"/>
      <c r="I21" s="17" t="n"/>
      <c r="J21" s="41" t="n"/>
      <c r="K21" s="17" t="n"/>
      <c r="L21" s="17" t="n"/>
      <c r="M21" s="17" t="n"/>
      <c r="N21" s="20" t="n"/>
      <c r="O21" s="42" t="n"/>
      <c r="P21" s="41" t="n"/>
      <c r="Q21" s="41" t="n"/>
      <c r="R21" s="43" t="n"/>
      <c r="S21" s="22">
        <f>IF(COUNTA($A21:$R21)=0,"",IFERROR(IF($J21="","",MAX(0,ROUND((IF(OR($K21="Closed",$K21="Canceled"),IF($P21="",$Q21,$P21),'Settings'!$B$8)-$J21)*1440,0))),""))</f>
        <v/>
      </c>
      <c r="T21" s="44">
        <f>IF(COUNTA($A21:$R21)=0,"",IFERROR(IF($B21="","",MAX(0,ROUND((IF(OR($K21="Closed",$K21="Canceled"),IF($P21="",$Q21,$P21),'Settings'!$B$8)-$B21)*24,1))),""))</f>
        <v/>
      </c>
      <c r="U21" s="44">
        <f>IF(COUNTA($A21:$R21)=0,"",IFERROR(VLOOKUP($I21,'Settings'!$A$12:$B$15,2,FALSE),""))</f>
        <v/>
      </c>
      <c r="V21" s="45">
        <f>IF(COUNTA($A21:$R21)=0,"",IFERROR(IF(OR($B21="",$U21=""),"",$B21+$U21/24),""))</f>
        <v/>
      </c>
      <c r="W21" s="25">
        <f>IF(COUNTA($A21:$R21)=0,"",IFERROR(IF($V21="","",IF(OR($K21="Closed",$K21="Canceled"),IF(IF($P21="",$Q21,$P21)&lt;=$V21,"Met","Missed"),IF('Settings'!$B$8&gt;$V21,"Overdue","Within Target"))),""))</f>
        <v/>
      </c>
      <c r="X21" s="46">
        <f>IF(COUNTA($A21:$R21)=0,"",IFERROR(ROUND($S21/60*'Settings'!$B$5,2),0))</f>
        <v/>
      </c>
      <c r="Y21" s="46">
        <f>IF(COUNTA($A21:$R21)=0,"",IFERROR($R21+$X21,0))</f>
        <v/>
      </c>
      <c r="Z21" s="25">
        <f>IF(COUNTA($A21:$R21)=0,"",IFERROR(IF(OR($K21="Closed",$K21="Canceled"),"No",IF($O21="","Missing Due Date",IF(INT($O21)&lt;INT('Settings'!$B$8),"Overdue",IF(INT($O21)=INT('Settings'!$B$8),"Due Today",IF(INT($O21)&lt;=INT('Settings'!$B$8)+'Settings'!$B$6,"Due Soon","Upcoming"))))),"Check date"))</f>
        <v/>
      </c>
      <c r="AA21" s="27">
        <f>IF(COUNTA($A21:$R21)=0,"",IF($A21="","Missing ID",IF(COUNTIF($A$5:$A$1004,$A21)&gt;1,"Duplicate ID",IF(OR($B21="",$C21="",$D21="",$H21="",$I21="",$K21="",$L21="",$Q21=""),"Missing required field",IF(AND($K21="Closed",$P21=""),"Closed without Resolved At",IF(AND($P21&lt;&gt;"",$P21&lt;$B21),"Resolved before Reported",IF(AND($Q21&lt;&gt;"",$Q21&lt;$B21),"Last Updated before Reported","OK")))))))</f>
        <v/>
      </c>
    </row>
    <row r="22">
      <c r="A22" s="17" t="n"/>
      <c r="B22" s="41" t="n"/>
      <c r="C22" s="42" t="n"/>
      <c r="D22" s="17" t="n"/>
      <c r="E22" s="20" t="n"/>
      <c r="F22" s="17" t="n"/>
      <c r="G22" s="17" t="n"/>
      <c r="H22" s="17" t="n"/>
      <c r="I22" s="17" t="n"/>
      <c r="J22" s="41" t="n"/>
      <c r="K22" s="17" t="n"/>
      <c r="L22" s="17" t="n"/>
      <c r="M22" s="17" t="n"/>
      <c r="N22" s="20" t="n"/>
      <c r="O22" s="42" t="n"/>
      <c r="P22" s="41" t="n"/>
      <c r="Q22" s="41" t="n"/>
      <c r="R22" s="43" t="n"/>
      <c r="S22" s="22">
        <f>IF(COUNTA($A22:$R22)=0,"",IFERROR(IF($J22="","",MAX(0,ROUND((IF(OR($K22="Closed",$K22="Canceled"),IF($P22="",$Q22,$P22),'Settings'!$B$8)-$J22)*1440,0))),""))</f>
        <v/>
      </c>
      <c r="T22" s="44">
        <f>IF(COUNTA($A22:$R22)=0,"",IFERROR(IF($B22="","",MAX(0,ROUND((IF(OR($K22="Closed",$K22="Canceled"),IF($P22="",$Q22,$P22),'Settings'!$B$8)-$B22)*24,1))),""))</f>
        <v/>
      </c>
      <c r="U22" s="44">
        <f>IF(COUNTA($A22:$R22)=0,"",IFERROR(VLOOKUP($I22,'Settings'!$A$12:$B$15,2,FALSE),""))</f>
        <v/>
      </c>
      <c r="V22" s="45">
        <f>IF(COUNTA($A22:$R22)=0,"",IFERROR(IF(OR($B22="",$U22=""),"",$B22+$U22/24),""))</f>
        <v/>
      </c>
      <c r="W22" s="25">
        <f>IF(COUNTA($A22:$R22)=0,"",IFERROR(IF($V22="","",IF(OR($K22="Closed",$K22="Canceled"),IF(IF($P22="",$Q22,$P22)&lt;=$V22,"Met","Missed"),IF('Settings'!$B$8&gt;$V22,"Overdue","Within Target"))),""))</f>
        <v/>
      </c>
      <c r="X22" s="46">
        <f>IF(COUNTA($A22:$R22)=0,"",IFERROR(ROUND($S22/60*'Settings'!$B$5,2),0))</f>
        <v/>
      </c>
      <c r="Y22" s="46">
        <f>IF(COUNTA($A22:$R22)=0,"",IFERROR($R22+$X22,0))</f>
        <v/>
      </c>
      <c r="Z22" s="25">
        <f>IF(COUNTA($A22:$R22)=0,"",IFERROR(IF(OR($K22="Closed",$K22="Canceled"),"No",IF($O22="","Missing Due Date",IF(INT($O22)&lt;INT('Settings'!$B$8),"Overdue",IF(INT($O22)=INT('Settings'!$B$8),"Due Today",IF(INT($O22)&lt;=INT('Settings'!$B$8)+'Settings'!$B$6,"Due Soon","Upcoming"))))),"Check date"))</f>
        <v/>
      </c>
      <c r="AA22" s="27">
        <f>IF(COUNTA($A22:$R22)=0,"",IF($A22="","Missing ID",IF(COUNTIF($A$5:$A$1004,$A22)&gt;1,"Duplicate ID",IF(OR($B22="",$C22="",$D22="",$H22="",$I22="",$K22="",$L22="",$Q22=""),"Missing required field",IF(AND($K22="Closed",$P22=""),"Closed without Resolved At",IF(AND($P22&lt;&gt;"",$P22&lt;$B22),"Resolved before Reported",IF(AND($Q22&lt;&gt;"",$Q22&lt;$B22),"Last Updated before Reported","OK")))))))</f>
        <v/>
      </c>
    </row>
    <row r="23">
      <c r="A23" s="17" t="n"/>
      <c r="B23" s="41" t="n"/>
      <c r="C23" s="42" t="n"/>
      <c r="D23" s="17" t="n"/>
      <c r="E23" s="20" t="n"/>
      <c r="F23" s="17" t="n"/>
      <c r="G23" s="17" t="n"/>
      <c r="H23" s="17" t="n"/>
      <c r="I23" s="17" t="n"/>
      <c r="J23" s="41" t="n"/>
      <c r="K23" s="17" t="n"/>
      <c r="L23" s="17" t="n"/>
      <c r="M23" s="17" t="n"/>
      <c r="N23" s="20" t="n"/>
      <c r="O23" s="42" t="n"/>
      <c r="P23" s="41" t="n"/>
      <c r="Q23" s="41" t="n"/>
      <c r="R23" s="43" t="n"/>
      <c r="S23" s="22">
        <f>IF(COUNTA($A23:$R23)=0,"",IFERROR(IF($J23="","",MAX(0,ROUND((IF(OR($K23="Closed",$K23="Canceled"),IF($P23="",$Q23,$P23),'Settings'!$B$8)-$J23)*1440,0))),""))</f>
        <v/>
      </c>
      <c r="T23" s="44">
        <f>IF(COUNTA($A23:$R23)=0,"",IFERROR(IF($B23="","",MAX(0,ROUND((IF(OR($K23="Closed",$K23="Canceled"),IF($P23="",$Q23,$P23),'Settings'!$B$8)-$B23)*24,1))),""))</f>
        <v/>
      </c>
      <c r="U23" s="44">
        <f>IF(COUNTA($A23:$R23)=0,"",IFERROR(VLOOKUP($I23,'Settings'!$A$12:$B$15,2,FALSE),""))</f>
        <v/>
      </c>
      <c r="V23" s="45">
        <f>IF(COUNTA($A23:$R23)=0,"",IFERROR(IF(OR($B23="",$U23=""),"",$B23+$U23/24),""))</f>
        <v/>
      </c>
      <c r="W23" s="25">
        <f>IF(COUNTA($A23:$R23)=0,"",IFERROR(IF($V23="","",IF(OR($K23="Closed",$K23="Canceled"),IF(IF($P23="",$Q23,$P23)&lt;=$V23,"Met","Missed"),IF('Settings'!$B$8&gt;$V23,"Overdue","Within Target"))),""))</f>
        <v/>
      </c>
      <c r="X23" s="46">
        <f>IF(COUNTA($A23:$R23)=0,"",IFERROR(ROUND($S23/60*'Settings'!$B$5,2),0))</f>
        <v/>
      </c>
      <c r="Y23" s="46">
        <f>IF(COUNTA($A23:$R23)=0,"",IFERROR($R23+$X23,0))</f>
        <v/>
      </c>
      <c r="Z23" s="25">
        <f>IF(COUNTA($A23:$R23)=0,"",IFERROR(IF(OR($K23="Closed",$K23="Canceled"),"No",IF($O23="","Missing Due Date",IF(INT($O23)&lt;INT('Settings'!$B$8),"Overdue",IF(INT($O23)=INT('Settings'!$B$8),"Due Today",IF(INT($O23)&lt;=INT('Settings'!$B$8)+'Settings'!$B$6,"Due Soon","Upcoming"))))),"Check date"))</f>
        <v/>
      </c>
      <c r="AA23" s="27">
        <f>IF(COUNTA($A23:$R23)=0,"",IF($A23="","Missing ID",IF(COUNTIF($A$5:$A$1004,$A23)&gt;1,"Duplicate ID",IF(OR($B23="",$C23="",$D23="",$H23="",$I23="",$K23="",$L23="",$Q23=""),"Missing required field",IF(AND($K23="Closed",$P23=""),"Closed without Resolved At",IF(AND($P23&lt;&gt;"",$P23&lt;$B23),"Resolved before Reported",IF(AND($Q23&lt;&gt;"",$Q23&lt;$B23),"Last Updated before Reported","OK")))))))</f>
        <v/>
      </c>
    </row>
    <row r="24">
      <c r="A24" s="17" t="n"/>
      <c r="B24" s="41" t="n"/>
      <c r="C24" s="42" t="n"/>
      <c r="D24" s="17" t="n"/>
      <c r="E24" s="20" t="n"/>
      <c r="F24" s="17" t="n"/>
      <c r="G24" s="17" t="n"/>
      <c r="H24" s="17" t="n"/>
      <c r="I24" s="17" t="n"/>
      <c r="J24" s="41" t="n"/>
      <c r="K24" s="17" t="n"/>
      <c r="L24" s="17" t="n"/>
      <c r="M24" s="17" t="n"/>
      <c r="N24" s="20" t="n"/>
      <c r="O24" s="42" t="n"/>
      <c r="P24" s="41" t="n"/>
      <c r="Q24" s="41" t="n"/>
      <c r="R24" s="43" t="n"/>
      <c r="S24" s="22">
        <f>IF(COUNTA($A24:$R24)=0,"",IFERROR(IF($J24="","",MAX(0,ROUND((IF(OR($K24="Closed",$K24="Canceled"),IF($P24="",$Q24,$P24),'Settings'!$B$8)-$J24)*1440,0))),""))</f>
        <v/>
      </c>
      <c r="T24" s="44">
        <f>IF(COUNTA($A24:$R24)=0,"",IFERROR(IF($B24="","",MAX(0,ROUND((IF(OR($K24="Closed",$K24="Canceled"),IF($P24="",$Q24,$P24),'Settings'!$B$8)-$B24)*24,1))),""))</f>
        <v/>
      </c>
      <c r="U24" s="44">
        <f>IF(COUNTA($A24:$R24)=0,"",IFERROR(VLOOKUP($I24,'Settings'!$A$12:$B$15,2,FALSE),""))</f>
        <v/>
      </c>
      <c r="V24" s="45">
        <f>IF(COUNTA($A24:$R24)=0,"",IFERROR(IF(OR($B24="",$U24=""),"",$B24+$U24/24),""))</f>
        <v/>
      </c>
      <c r="W24" s="25">
        <f>IF(COUNTA($A24:$R24)=0,"",IFERROR(IF($V24="","",IF(OR($K24="Closed",$K24="Canceled"),IF(IF($P24="",$Q24,$P24)&lt;=$V24,"Met","Missed"),IF('Settings'!$B$8&gt;$V24,"Overdue","Within Target"))),""))</f>
        <v/>
      </c>
      <c r="X24" s="46">
        <f>IF(COUNTA($A24:$R24)=0,"",IFERROR(ROUND($S24/60*'Settings'!$B$5,2),0))</f>
        <v/>
      </c>
      <c r="Y24" s="46">
        <f>IF(COUNTA($A24:$R24)=0,"",IFERROR($R24+$X24,0))</f>
        <v/>
      </c>
      <c r="Z24" s="25">
        <f>IF(COUNTA($A24:$R24)=0,"",IFERROR(IF(OR($K24="Closed",$K24="Canceled"),"No",IF($O24="","Missing Due Date",IF(INT($O24)&lt;INT('Settings'!$B$8),"Overdue",IF(INT($O24)=INT('Settings'!$B$8),"Due Today",IF(INT($O24)&lt;=INT('Settings'!$B$8)+'Settings'!$B$6,"Due Soon","Upcoming"))))),"Check date"))</f>
        <v/>
      </c>
      <c r="AA24" s="27">
        <f>IF(COUNTA($A24:$R24)=0,"",IF($A24="","Missing ID",IF(COUNTIF($A$5:$A$1004,$A24)&gt;1,"Duplicate ID",IF(OR($B24="",$C24="",$D24="",$H24="",$I24="",$K24="",$L24="",$Q24=""),"Missing required field",IF(AND($K24="Closed",$P24=""),"Closed without Resolved At",IF(AND($P24&lt;&gt;"",$P24&lt;$B24),"Resolved before Reported",IF(AND($Q24&lt;&gt;"",$Q24&lt;$B24),"Last Updated before Reported","OK")))))))</f>
        <v/>
      </c>
    </row>
    <row r="25">
      <c r="A25" s="17" t="n"/>
      <c r="B25" s="41" t="n"/>
      <c r="C25" s="42" t="n"/>
      <c r="D25" s="17" t="n"/>
      <c r="E25" s="20" t="n"/>
      <c r="F25" s="17" t="n"/>
      <c r="G25" s="17" t="n"/>
      <c r="H25" s="17" t="n"/>
      <c r="I25" s="17" t="n"/>
      <c r="J25" s="41" t="n"/>
      <c r="K25" s="17" t="n"/>
      <c r="L25" s="17" t="n"/>
      <c r="M25" s="17" t="n"/>
      <c r="N25" s="20" t="n"/>
      <c r="O25" s="42" t="n"/>
      <c r="P25" s="41" t="n"/>
      <c r="Q25" s="41" t="n"/>
      <c r="R25" s="43" t="n"/>
      <c r="S25" s="22">
        <f>IF(COUNTA($A25:$R25)=0,"",IFERROR(IF($J25="","",MAX(0,ROUND((IF(OR($K25="Closed",$K25="Canceled"),IF($P25="",$Q25,$P25),'Settings'!$B$8)-$J25)*1440,0))),""))</f>
        <v/>
      </c>
      <c r="T25" s="44">
        <f>IF(COUNTA($A25:$R25)=0,"",IFERROR(IF($B25="","",MAX(0,ROUND((IF(OR($K25="Closed",$K25="Canceled"),IF($P25="",$Q25,$P25),'Settings'!$B$8)-$B25)*24,1))),""))</f>
        <v/>
      </c>
      <c r="U25" s="44">
        <f>IF(COUNTA($A25:$R25)=0,"",IFERROR(VLOOKUP($I25,'Settings'!$A$12:$B$15,2,FALSE),""))</f>
        <v/>
      </c>
      <c r="V25" s="45">
        <f>IF(COUNTA($A25:$R25)=0,"",IFERROR(IF(OR($B25="",$U25=""),"",$B25+$U25/24),""))</f>
        <v/>
      </c>
      <c r="W25" s="25">
        <f>IF(COUNTA($A25:$R25)=0,"",IFERROR(IF($V25="","",IF(OR($K25="Closed",$K25="Canceled"),IF(IF($P25="",$Q25,$P25)&lt;=$V25,"Met","Missed"),IF('Settings'!$B$8&gt;$V25,"Overdue","Within Target"))),""))</f>
        <v/>
      </c>
      <c r="X25" s="46">
        <f>IF(COUNTA($A25:$R25)=0,"",IFERROR(ROUND($S25/60*'Settings'!$B$5,2),0))</f>
        <v/>
      </c>
      <c r="Y25" s="46">
        <f>IF(COUNTA($A25:$R25)=0,"",IFERROR($R25+$X25,0))</f>
        <v/>
      </c>
      <c r="Z25" s="25">
        <f>IF(COUNTA($A25:$R25)=0,"",IFERROR(IF(OR($K25="Closed",$K25="Canceled"),"No",IF($O25="","Missing Due Date",IF(INT($O25)&lt;INT('Settings'!$B$8),"Overdue",IF(INT($O25)=INT('Settings'!$B$8),"Due Today",IF(INT($O25)&lt;=INT('Settings'!$B$8)+'Settings'!$B$6,"Due Soon","Upcoming"))))),"Check date"))</f>
        <v/>
      </c>
      <c r="AA25" s="27">
        <f>IF(COUNTA($A25:$R25)=0,"",IF($A25="","Missing ID",IF(COUNTIF($A$5:$A$1004,$A25)&gt;1,"Duplicate ID",IF(OR($B25="",$C25="",$D25="",$H25="",$I25="",$K25="",$L25="",$Q25=""),"Missing required field",IF(AND($K25="Closed",$P25=""),"Closed without Resolved At",IF(AND($P25&lt;&gt;"",$P25&lt;$B25),"Resolved before Reported",IF(AND($Q25&lt;&gt;"",$Q25&lt;$B25),"Last Updated before Reported","OK")))))))</f>
        <v/>
      </c>
    </row>
    <row r="26">
      <c r="A26" s="17" t="n"/>
      <c r="B26" s="41" t="n"/>
      <c r="C26" s="42" t="n"/>
      <c r="D26" s="17" t="n"/>
      <c r="E26" s="20" t="n"/>
      <c r="F26" s="17" t="n"/>
      <c r="G26" s="17" t="n"/>
      <c r="H26" s="17" t="n"/>
      <c r="I26" s="17" t="n"/>
      <c r="J26" s="41" t="n"/>
      <c r="K26" s="17" t="n"/>
      <c r="L26" s="17" t="n"/>
      <c r="M26" s="17" t="n"/>
      <c r="N26" s="20" t="n"/>
      <c r="O26" s="42" t="n"/>
      <c r="P26" s="41" t="n"/>
      <c r="Q26" s="41" t="n"/>
      <c r="R26" s="43" t="n"/>
      <c r="S26" s="22">
        <f>IF(COUNTA($A26:$R26)=0,"",IFERROR(IF($J26="","",MAX(0,ROUND((IF(OR($K26="Closed",$K26="Canceled"),IF($P26="",$Q26,$P26),'Settings'!$B$8)-$J26)*1440,0))),""))</f>
        <v/>
      </c>
      <c r="T26" s="44">
        <f>IF(COUNTA($A26:$R26)=0,"",IFERROR(IF($B26="","",MAX(0,ROUND((IF(OR($K26="Closed",$K26="Canceled"),IF($P26="",$Q26,$P26),'Settings'!$B$8)-$B26)*24,1))),""))</f>
        <v/>
      </c>
      <c r="U26" s="44">
        <f>IF(COUNTA($A26:$R26)=0,"",IFERROR(VLOOKUP($I26,'Settings'!$A$12:$B$15,2,FALSE),""))</f>
        <v/>
      </c>
      <c r="V26" s="45">
        <f>IF(COUNTA($A26:$R26)=0,"",IFERROR(IF(OR($B26="",$U26=""),"",$B26+$U26/24),""))</f>
        <v/>
      </c>
      <c r="W26" s="25">
        <f>IF(COUNTA($A26:$R26)=0,"",IFERROR(IF($V26="","",IF(OR($K26="Closed",$K26="Canceled"),IF(IF($P26="",$Q26,$P26)&lt;=$V26,"Met","Missed"),IF('Settings'!$B$8&gt;$V26,"Overdue","Within Target"))),""))</f>
        <v/>
      </c>
      <c r="X26" s="46">
        <f>IF(COUNTA($A26:$R26)=0,"",IFERROR(ROUND($S26/60*'Settings'!$B$5,2),0))</f>
        <v/>
      </c>
      <c r="Y26" s="46">
        <f>IF(COUNTA($A26:$R26)=0,"",IFERROR($R26+$X26,0))</f>
        <v/>
      </c>
      <c r="Z26" s="25">
        <f>IF(COUNTA($A26:$R26)=0,"",IFERROR(IF(OR($K26="Closed",$K26="Canceled"),"No",IF($O26="","Missing Due Date",IF(INT($O26)&lt;INT('Settings'!$B$8),"Overdue",IF(INT($O26)=INT('Settings'!$B$8),"Due Today",IF(INT($O26)&lt;=INT('Settings'!$B$8)+'Settings'!$B$6,"Due Soon","Upcoming"))))),"Check date"))</f>
        <v/>
      </c>
      <c r="AA26" s="27">
        <f>IF(COUNTA($A26:$R26)=0,"",IF($A26="","Missing ID",IF(COUNTIF($A$5:$A$1004,$A26)&gt;1,"Duplicate ID",IF(OR($B26="",$C26="",$D26="",$H26="",$I26="",$K26="",$L26="",$Q26=""),"Missing required field",IF(AND($K26="Closed",$P26=""),"Closed without Resolved At",IF(AND($P26&lt;&gt;"",$P26&lt;$B26),"Resolved before Reported",IF(AND($Q26&lt;&gt;"",$Q26&lt;$B26),"Last Updated before Reported","OK")))))))</f>
        <v/>
      </c>
    </row>
    <row r="27">
      <c r="A27" s="17" t="n"/>
      <c r="B27" s="41" t="n"/>
      <c r="C27" s="42" t="n"/>
      <c r="D27" s="17" t="n"/>
      <c r="E27" s="20" t="n"/>
      <c r="F27" s="17" t="n"/>
      <c r="G27" s="17" t="n"/>
      <c r="H27" s="17" t="n"/>
      <c r="I27" s="17" t="n"/>
      <c r="J27" s="41" t="n"/>
      <c r="K27" s="17" t="n"/>
      <c r="L27" s="17" t="n"/>
      <c r="M27" s="17" t="n"/>
      <c r="N27" s="20" t="n"/>
      <c r="O27" s="42" t="n"/>
      <c r="P27" s="41" t="n"/>
      <c r="Q27" s="41" t="n"/>
      <c r="R27" s="43" t="n"/>
      <c r="S27" s="22">
        <f>IF(COUNTA($A27:$R27)=0,"",IFERROR(IF($J27="","",MAX(0,ROUND((IF(OR($K27="Closed",$K27="Canceled"),IF($P27="",$Q27,$P27),'Settings'!$B$8)-$J27)*1440,0))),""))</f>
        <v/>
      </c>
      <c r="T27" s="44">
        <f>IF(COUNTA($A27:$R27)=0,"",IFERROR(IF($B27="","",MAX(0,ROUND((IF(OR($K27="Closed",$K27="Canceled"),IF($P27="",$Q27,$P27),'Settings'!$B$8)-$B27)*24,1))),""))</f>
        <v/>
      </c>
      <c r="U27" s="44">
        <f>IF(COUNTA($A27:$R27)=0,"",IFERROR(VLOOKUP($I27,'Settings'!$A$12:$B$15,2,FALSE),""))</f>
        <v/>
      </c>
      <c r="V27" s="45">
        <f>IF(COUNTA($A27:$R27)=0,"",IFERROR(IF(OR($B27="",$U27=""),"",$B27+$U27/24),""))</f>
        <v/>
      </c>
      <c r="W27" s="25">
        <f>IF(COUNTA($A27:$R27)=0,"",IFERROR(IF($V27="","",IF(OR($K27="Closed",$K27="Canceled"),IF(IF($P27="",$Q27,$P27)&lt;=$V27,"Met","Missed"),IF('Settings'!$B$8&gt;$V27,"Overdue","Within Target"))),""))</f>
        <v/>
      </c>
      <c r="X27" s="46">
        <f>IF(COUNTA($A27:$R27)=0,"",IFERROR(ROUND($S27/60*'Settings'!$B$5,2),0))</f>
        <v/>
      </c>
      <c r="Y27" s="46">
        <f>IF(COUNTA($A27:$R27)=0,"",IFERROR($R27+$X27,0))</f>
        <v/>
      </c>
      <c r="Z27" s="25">
        <f>IF(COUNTA($A27:$R27)=0,"",IFERROR(IF(OR($K27="Closed",$K27="Canceled"),"No",IF($O27="","Missing Due Date",IF(INT($O27)&lt;INT('Settings'!$B$8),"Overdue",IF(INT($O27)=INT('Settings'!$B$8),"Due Today",IF(INT($O27)&lt;=INT('Settings'!$B$8)+'Settings'!$B$6,"Due Soon","Upcoming"))))),"Check date"))</f>
        <v/>
      </c>
      <c r="AA27" s="27">
        <f>IF(COUNTA($A27:$R27)=0,"",IF($A27="","Missing ID",IF(COUNTIF($A$5:$A$1004,$A27)&gt;1,"Duplicate ID",IF(OR($B27="",$C27="",$D27="",$H27="",$I27="",$K27="",$L27="",$Q27=""),"Missing required field",IF(AND($K27="Closed",$P27=""),"Closed without Resolved At",IF(AND($P27&lt;&gt;"",$P27&lt;$B27),"Resolved before Reported",IF(AND($Q27&lt;&gt;"",$Q27&lt;$B27),"Last Updated before Reported","OK")))))))</f>
        <v/>
      </c>
    </row>
    <row r="28">
      <c r="A28" s="17" t="n"/>
      <c r="B28" s="41" t="n"/>
      <c r="C28" s="42" t="n"/>
      <c r="D28" s="17" t="n"/>
      <c r="E28" s="20" t="n"/>
      <c r="F28" s="17" t="n"/>
      <c r="G28" s="17" t="n"/>
      <c r="H28" s="17" t="n"/>
      <c r="I28" s="17" t="n"/>
      <c r="J28" s="41" t="n"/>
      <c r="K28" s="17" t="n"/>
      <c r="L28" s="17" t="n"/>
      <c r="M28" s="17" t="n"/>
      <c r="N28" s="20" t="n"/>
      <c r="O28" s="42" t="n"/>
      <c r="P28" s="41" t="n"/>
      <c r="Q28" s="41" t="n"/>
      <c r="R28" s="43" t="n"/>
      <c r="S28" s="22">
        <f>IF(COUNTA($A28:$R28)=0,"",IFERROR(IF($J28="","",MAX(0,ROUND((IF(OR($K28="Closed",$K28="Canceled"),IF($P28="",$Q28,$P28),'Settings'!$B$8)-$J28)*1440,0))),""))</f>
        <v/>
      </c>
      <c r="T28" s="44">
        <f>IF(COUNTA($A28:$R28)=0,"",IFERROR(IF($B28="","",MAX(0,ROUND((IF(OR($K28="Closed",$K28="Canceled"),IF($P28="",$Q28,$P28),'Settings'!$B$8)-$B28)*24,1))),""))</f>
        <v/>
      </c>
      <c r="U28" s="44">
        <f>IF(COUNTA($A28:$R28)=0,"",IFERROR(VLOOKUP($I28,'Settings'!$A$12:$B$15,2,FALSE),""))</f>
        <v/>
      </c>
      <c r="V28" s="45">
        <f>IF(COUNTA($A28:$R28)=0,"",IFERROR(IF(OR($B28="",$U28=""),"",$B28+$U28/24),""))</f>
        <v/>
      </c>
      <c r="W28" s="25">
        <f>IF(COUNTA($A28:$R28)=0,"",IFERROR(IF($V28="","",IF(OR($K28="Closed",$K28="Canceled"),IF(IF($P28="",$Q28,$P28)&lt;=$V28,"Met","Missed"),IF('Settings'!$B$8&gt;$V28,"Overdue","Within Target"))),""))</f>
        <v/>
      </c>
      <c r="X28" s="46">
        <f>IF(COUNTA($A28:$R28)=0,"",IFERROR(ROUND($S28/60*'Settings'!$B$5,2),0))</f>
        <v/>
      </c>
      <c r="Y28" s="46">
        <f>IF(COUNTA($A28:$R28)=0,"",IFERROR($R28+$X28,0))</f>
        <v/>
      </c>
      <c r="Z28" s="25">
        <f>IF(COUNTA($A28:$R28)=0,"",IFERROR(IF(OR($K28="Closed",$K28="Canceled"),"No",IF($O28="","Missing Due Date",IF(INT($O28)&lt;INT('Settings'!$B$8),"Overdue",IF(INT($O28)=INT('Settings'!$B$8),"Due Today",IF(INT($O28)&lt;=INT('Settings'!$B$8)+'Settings'!$B$6,"Due Soon","Upcoming"))))),"Check date"))</f>
        <v/>
      </c>
      <c r="AA28" s="27">
        <f>IF(COUNTA($A28:$R28)=0,"",IF($A28="","Missing ID",IF(COUNTIF($A$5:$A$1004,$A28)&gt;1,"Duplicate ID",IF(OR($B28="",$C28="",$D28="",$H28="",$I28="",$K28="",$L28="",$Q28=""),"Missing required field",IF(AND($K28="Closed",$P28=""),"Closed without Resolved At",IF(AND($P28&lt;&gt;"",$P28&lt;$B28),"Resolved before Reported",IF(AND($Q28&lt;&gt;"",$Q28&lt;$B28),"Last Updated before Reported","OK")))))))</f>
        <v/>
      </c>
    </row>
    <row r="29">
      <c r="A29" s="17" t="n"/>
      <c r="B29" s="41" t="n"/>
      <c r="C29" s="42" t="n"/>
      <c r="D29" s="17" t="n"/>
      <c r="E29" s="20" t="n"/>
      <c r="F29" s="17" t="n"/>
      <c r="G29" s="17" t="n"/>
      <c r="H29" s="17" t="n"/>
      <c r="I29" s="17" t="n"/>
      <c r="J29" s="41" t="n"/>
      <c r="K29" s="17" t="n"/>
      <c r="L29" s="17" t="n"/>
      <c r="M29" s="17" t="n"/>
      <c r="N29" s="20" t="n"/>
      <c r="O29" s="42" t="n"/>
      <c r="P29" s="41" t="n"/>
      <c r="Q29" s="41" t="n"/>
      <c r="R29" s="43" t="n"/>
      <c r="S29" s="22">
        <f>IF(COUNTA($A29:$R29)=0,"",IFERROR(IF($J29="","",MAX(0,ROUND((IF(OR($K29="Closed",$K29="Canceled"),IF($P29="",$Q29,$P29),'Settings'!$B$8)-$J29)*1440,0))),""))</f>
        <v/>
      </c>
      <c r="T29" s="44">
        <f>IF(COUNTA($A29:$R29)=0,"",IFERROR(IF($B29="","",MAX(0,ROUND((IF(OR($K29="Closed",$K29="Canceled"),IF($P29="",$Q29,$P29),'Settings'!$B$8)-$B29)*24,1))),""))</f>
        <v/>
      </c>
      <c r="U29" s="44">
        <f>IF(COUNTA($A29:$R29)=0,"",IFERROR(VLOOKUP($I29,'Settings'!$A$12:$B$15,2,FALSE),""))</f>
        <v/>
      </c>
      <c r="V29" s="45">
        <f>IF(COUNTA($A29:$R29)=0,"",IFERROR(IF(OR($B29="",$U29=""),"",$B29+$U29/24),""))</f>
        <v/>
      </c>
      <c r="W29" s="25">
        <f>IF(COUNTA($A29:$R29)=0,"",IFERROR(IF($V29="","",IF(OR($K29="Closed",$K29="Canceled"),IF(IF($P29="",$Q29,$P29)&lt;=$V29,"Met","Missed"),IF('Settings'!$B$8&gt;$V29,"Overdue","Within Target"))),""))</f>
        <v/>
      </c>
      <c r="X29" s="46">
        <f>IF(COUNTA($A29:$R29)=0,"",IFERROR(ROUND($S29/60*'Settings'!$B$5,2),0))</f>
        <v/>
      </c>
      <c r="Y29" s="46">
        <f>IF(COUNTA($A29:$R29)=0,"",IFERROR($R29+$X29,0))</f>
        <v/>
      </c>
      <c r="Z29" s="25">
        <f>IF(COUNTA($A29:$R29)=0,"",IFERROR(IF(OR($K29="Closed",$K29="Canceled"),"No",IF($O29="","Missing Due Date",IF(INT($O29)&lt;INT('Settings'!$B$8),"Overdue",IF(INT($O29)=INT('Settings'!$B$8),"Due Today",IF(INT($O29)&lt;=INT('Settings'!$B$8)+'Settings'!$B$6,"Due Soon","Upcoming"))))),"Check date"))</f>
        <v/>
      </c>
      <c r="AA29" s="27">
        <f>IF(COUNTA($A29:$R29)=0,"",IF($A29="","Missing ID",IF(COUNTIF($A$5:$A$1004,$A29)&gt;1,"Duplicate ID",IF(OR($B29="",$C29="",$D29="",$H29="",$I29="",$K29="",$L29="",$Q29=""),"Missing required field",IF(AND($K29="Closed",$P29=""),"Closed without Resolved At",IF(AND($P29&lt;&gt;"",$P29&lt;$B29),"Resolved before Reported",IF(AND($Q29&lt;&gt;"",$Q29&lt;$B29),"Last Updated before Reported","OK")))))))</f>
        <v/>
      </c>
    </row>
    <row r="30">
      <c r="A30" s="17" t="n"/>
      <c r="B30" s="41" t="n"/>
      <c r="C30" s="42" t="n"/>
      <c r="D30" s="17" t="n"/>
      <c r="E30" s="20" t="n"/>
      <c r="F30" s="17" t="n"/>
      <c r="G30" s="17" t="n"/>
      <c r="H30" s="17" t="n"/>
      <c r="I30" s="17" t="n"/>
      <c r="J30" s="41" t="n"/>
      <c r="K30" s="17" t="n"/>
      <c r="L30" s="17" t="n"/>
      <c r="M30" s="17" t="n"/>
      <c r="N30" s="20" t="n"/>
      <c r="O30" s="42" t="n"/>
      <c r="P30" s="41" t="n"/>
      <c r="Q30" s="41" t="n"/>
      <c r="R30" s="43" t="n"/>
      <c r="S30" s="22">
        <f>IF(COUNTA($A30:$R30)=0,"",IFERROR(IF($J30="","",MAX(0,ROUND((IF(OR($K30="Closed",$K30="Canceled"),IF($P30="",$Q30,$P30),'Settings'!$B$8)-$J30)*1440,0))),""))</f>
        <v/>
      </c>
      <c r="T30" s="44">
        <f>IF(COUNTA($A30:$R30)=0,"",IFERROR(IF($B30="","",MAX(0,ROUND((IF(OR($K30="Closed",$K30="Canceled"),IF($P30="",$Q30,$P30),'Settings'!$B$8)-$B30)*24,1))),""))</f>
        <v/>
      </c>
      <c r="U30" s="44">
        <f>IF(COUNTA($A30:$R30)=0,"",IFERROR(VLOOKUP($I30,'Settings'!$A$12:$B$15,2,FALSE),""))</f>
        <v/>
      </c>
      <c r="V30" s="45">
        <f>IF(COUNTA($A30:$R30)=0,"",IFERROR(IF(OR($B30="",$U30=""),"",$B30+$U30/24),""))</f>
        <v/>
      </c>
      <c r="W30" s="25">
        <f>IF(COUNTA($A30:$R30)=0,"",IFERROR(IF($V30="","",IF(OR($K30="Closed",$K30="Canceled"),IF(IF($P30="",$Q30,$P30)&lt;=$V30,"Met","Missed"),IF('Settings'!$B$8&gt;$V30,"Overdue","Within Target"))),""))</f>
        <v/>
      </c>
      <c r="X30" s="46">
        <f>IF(COUNTA($A30:$R30)=0,"",IFERROR(ROUND($S30/60*'Settings'!$B$5,2),0))</f>
        <v/>
      </c>
      <c r="Y30" s="46">
        <f>IF(COUNTA($A30:$R30)=0,"",IFERROR($R30+$X30,0))</f>
        <v/>
      </c>
      <c r="Z30" s="25">
        <f>IF(COUNTA($A30:$R30)=0,"",IFERROR(IF(OR($K30="Closed",$K30="Canceled"),"No",IF($O30="","Missing Due Date",IF(INT($O30)&lt;INT('Settings'!$B$8),"Overdue",IF(INT($O30)=INT('Settings'!$B$8),"Due Today",IF(INT($O30)&lt;=INT('Settings'!$B$8)+'Settings'!$B$6,"Due Soon","Upcoming"))))),"Check date"))</f>
        <v/>
      </c>
      <c r="AA30" s="27">
        <f>IF(COUNTA($A30:$R30)=0,"",IF($A30="","Missing ID",IF(COUNTIF($A$5:$A$1004,$A30)&gt;1,"Duplicate ID",IF(OR($B30="",$C30="",$D30="",$H30="",$I30="",$K30="",$L30="",$Q30=""),"Missing required field",IF(AND($K30="Closed",$P30=""),"Closed without Resolved At",IF(AND($P30&lt;&gt;"",$P30&lt;$B30),"Resolved before Reported",IF(AND($Q30&lt;&gt;"",$Q30&lt;$B30),"Last Updated before Reported","OK")))))))</f>
        <v/>
      </c>
    </row>
    <row r="31">
      <c r="A31" s="17" t="n"/>
      <c r="B31" s="41" t="n"/>
      <c r="C31" s="42" t="n"/>
      <c r="D31" s="17" t="n"/>
      <c r="E31" s="20" t="n"/>
      <c r="F31" s="17" t="n"/>
      <c r="G31" s="17" t="n"/>
      <c r="H31" s="17" t="n"/>
      <c r="I31" s="17" t="n"/>
      <c r="J31" s="41" t="n"/>
      <c r="K31" s="17" t="n"/>
      <c r="L31" s="17" t="n"/>
      <c r="M31" s="17" t="n"/>
      <c r="N31" s="20" t="n"/>
      <c r="O31" s="42" t="n"/>
      <c r="P31" s="41" t="n"/>
      <c r="Q31" s="41" t="n"/>
      <c r="R31" s="43" t="n"/>
      <c r="S31" s="22">
        <f>IF(COUNTA($A31:$R31)=0,"",IFERROR(IF($J31="","",MAX(0,ROUND((IF(OR($K31="Closed",$K31="Canceled"),IF($P31="",$Q31,$P31),'Settings'!$B$8)-$J31)*1440,0))),""))</f>
        <v/>
      </c>
      <c r="T31" s="44">
        <f>IF(COUNTA($A31:$R31)=0,"",IFERROR(IF($B31="","",MAX(0,ROUND((IF(OR($K31="Closed",$K31="Canceled"),IF($P31="",$Q31,$P31),'Settings'!$B$8)-$B31)*24,1))),""))</f>
        <v/>
      </c>
      <c r="U31" s="44">
        <f>IF(COUNTA($A31:$R31)=0,"",IFERROR(VLOOKUP($I31,'Settings'!$A$12:$B$15,2,FALSE),""))</f>
        <v/>
      </c>
      <c r="V31" s="45">
        <f>IF(COUNTA($A31:$R31)=0,"",IFERROR(IF(OR($B31="",$U31=""),"",$B31+$U31/24),""))</f>
        <v/>
      </c>
      <c r="W31" s="25">
        <f>IF(COUNTA($A31:$R31)=0,"",IFERROR(IF($V31="","",IF(OR($K31="Closed",$K31="Canceled"),IF(IF($P31="",$Q31,$P31)&lt;=$V31,"Met","Missed"),IF('Settings'!$B$8&gt;$V31,"Overdue","Within Target"))),""))</f>
        <v/>
      </c>
      <c r="X31" s="46">
        <f>IF(COUNTA($A31:$R31)=0,"",IFERROR(ROUND($S31/60*'Settings'!$B$5,2),0))</f>
        <v/>
      </c>
      <c r="Y31" s="46">
        <f>IF(COUNTA($A31:$R31)=0,"",IFERROR($R31+$X31,0))</f>
        <v/>
      </c>
      <c r="Z31" s="25">
        <f>IF(COUNTA($A31:$R31)=0,"",IFERROR(IF(OR($K31="Closed",$K31="Canceled"),"No",IF($O31="","Missing Due Date",IF(INT($O31)&lt;INT('Settings'!$B$8),"Overdue",IF(INT($O31)=INT('Settings'!$B$8),"Due Today",IF(INT($O31)&lt;=INT('Settings'!$B$8)+'Settings'!$B$6,"Due Soon","Upcoming"))))),"Check date"))</f>
        <v/>
      </c>
      <c r="AA31" s="27">
        <f>IF(COUNTA($A31:$R31)=0,"",IF($A31="","Missing ID",IF(COUNTIF($A$5:$A$1004,$A31)&gt;1,"Duplicate ID",IF(OR($B31="",$C31="",$D31="",$H31="",$I31="",$K31="",$L31="",$Q31=""),"Missing required field",IF(AND($K31="Closed",$P31=""),"Closed without Resolved At",IF(AND($P31&lt;&gt;"",$P31&lt;$B31),"Resolved before Reported",IF(AND($Q31&lt;&gt;"",$Q31&lt;$B31),"Last Updated before Reported","OK")))))))</f>
        <v/>
      </c>
    </row>
    <row r="32">
      <c r="A32" s="17" t="n"/>
      <c r="B32" s="41" t="n"/>
      <c r="C32" s="42" t="n"/>
      <c r="D32" s="17" t="n"/>
      <c r="E32" s="20" t="n"/>
      <c r="F32" s="17" t="n"/>
      <c r="G32" s="17" t="n"/>
      <c r="H32" s="17" t="n"/>
      <c r="I32" s="17" t="n"/>
      <c r="J32" s="41" t="n"/>
      <c r="K32" s="17" t="n"/>
      <c r="L32" s="17" t="n"/>
      <c r="M32" s="17" t="n"/>
      <c r="N32" s="20" t="n"/>
      <c r="O32" s="42" t="n"/>
      <c r="P32" s="41" t="n"/>
      <c r="Q32" s="41" t="n"/>
      <c r="R32" s="43" t="n"/>
      <c r="S32" s="22">
        <f>IF(COUNTA($A32:$R32)=0,"",IFERROR(IF($J32="","",MAX(0,ROUND((IF(OR($K32="Closed",$K32="Canceled"),IF($P32="",$Q32,$P32),'Settings'!$B$8)-$J32)*1440,0))),""))</f>
        <v/>
      </c>
      <c r="T32" s="44">
        <f>IF(COUNTA($A32:$R32)=0,"",IFERROR(IF($B32="","",MAX(0,ROUND((IF(OR($K32="Closed",$K32="Canceled"),IF($P32="",$Q32,$P32),'Settings'!$B$8)-$B32)*24,1))),""))</f>
        <v/>
      </c>
      <c r="U32" s="44">
        <f>IF(COUNTA($A32:$R32)=0,"",IFERROR(VLOOKUP($I32,'Settings'!$A$12:$B$15,2,FALSE),""))</f>
        <v/>
      </c>
      <c r="V32" s="45">
        <f>IF(COUNTA($A32:$R32)=0,"",IFERROR(IF(OR($B32="",$U32=""),"",$B32+$U32/24),""))</f>
        <v/>
      </c>
      <c r="W32" s="25">
        <f>IF(COUNTA($A32:$R32)=0,"",IFERROR(IF($V32="","",IF(OR($K32="Closed",$K32="Canceled"),IF(IF($P32="",$Q32,$P32)&lt;=$V32,"Met","Missed"),IF('Settings'!$B$8&gt;$V32,"Overdue","Within Target"))),""))</f>
        <v/>
      </c>
      <c r="X32" s="46">
        <f>IF(COUNTA($A32:$R32)=0,"",IFERROR(ROUND($S32/60*'Settings'!$B$5,2),0))</f>
        <v/>
      </c>
      <c r="Y32" s="46">
        <f>IF(COUNTA($A32:$R32)=0,"",IFERROR($R32+$X32,0))</f>
        <v/>
      </c>
      <c r="Z32" s="25">
        <f>IF(COUNTA($A32:$R32)=0,"",IFERROR(IF(OR($K32="Closed",$K32="Canceled"),"No",IF($O32="","Missing Due Date",IF(INT($O32)&lt;INT('Settings'!$B$8),"Overdue",IF(INT($O32)=INT('Settings'!$B$8),"Due Today",IF(INT($O32)&lt;=INT('Settings'!$B$8)+'Settings'!$B$6,"Due Soon","Upcoming"))))),"Check date"))</f>
        <v/>
      </c>
      <c r="AA32" s="27">
        <f>IF(COUNTA($A32:$R32)=0,"",IF($A32="","Missing ID",IF(COUNTIF($A$5:$A$1004,$A32)&gt;1,"Duplicate ID",IF(OR($B32="",$C32="",$D32="",$H32="",$I32="",$K32="",$L32="",$Q32=""),"Missing required field",IF(AND($K32="Closed",$P32=""),"Closed without Resolved At",IF(AND($P32&lt;&gt;"",$P32&lt;$B32),"Resolved before Reported",IF(AND($Q32&lt;&gt;"",$Q32&lt;$B32),"Last Updated before Reported","OK")))))))</f>
        <v/>
      </c>
    </row>
    <row r="33">
      <c r="A33" s="17" t="n"/>
      <c r="B33" s="41" t="n"/>
      <c r="C33" s="42" t="n"/>
      <c r="D33" s="17" t="n"/>
      <c r="E33" s="20" t="n"/>
      <c r="F33" s="17" t="n"/>
      <c r="G33" s="17" t="n"/>
      <c r="H33" s="17" t="n"/>
      <c r="I33" s="17" t="n"/>
      <c r="J33" s="41" t="n"/>
      <c r="K33" s="17" t="n"/>
      <c r="L33" s="17" t="n"/>
      <c r="M33" s="17" t="n"/>
      <c r="N33" s="20" t="n"/>
      <c r="O33" s="42" t="n"/>
      <c r="P33" s="41" t="n"/>
      <c r="Q33" s="41" t="n"/>
      <c r="R33" s="43" t="n"/>
      <c r="S33" s="22">
        <f>IF(COUNTA($A33:$R33)=0,"",IFERROR(IF($J33="","",MAX(0,ROUND((IF(OR($K33="Closed",$K33="Canceled"),IF($P33="",$Q33,$P33),'Settings'!$B$8)-$J33)*1440,0))),""))</f>
        <v/>
      </c>
      <c r="T33" s="44">
        <f>IF(COUNTA($A33:$R33)=0,"",IFERROR(IF($B33="","",MAX(0,ROUND((IF(OR($K33="Closed",$K33="Canceled"),IF($P33="",$Q33,$P33),'Settings'!$B$8)-$B33)*24,1))),""))</f>
        <v/>
      </c>
      <c r="U33" s="44">
        <f>IF(COUNTA($A33:$R33)=0,"",IFERROR(VLOOKUP($I33,'Settings'!$A$12:$B$15,2,FALSE),""))</f>
        <v/>
      </c>
      <c r="V33" s="45">
        <f>IF(COUNTA($A33:$R33)=0,"",IFERROR(IF(OR($B33="",$U33=""),"",$B33+$U33/24),""))</f>
        <v/>
      </c>
      <c r="W33" s="25">
        <f>IF(COUNTA($A33:$R33)=0,"",IFERROR(IF($V33="","",IF(OR($K33="Closed",$K33="Canceled"),IF(IF($P33="",$Q33,$P33)&lt;=$V33,"Met","Missed"),IF('Settings'!$B$8&gt;$V33,"Overdue","Within Target"))),""))</f>
        <v/>
      </c>
      <c r="X33" s="46">
        <f>IF(COUNTA($A33:$R33)=0,"",IFERROR(ROUND($S33/60*'Settings'!$B$5,2),0))</f>
        <v/>
      </c>
      <c r="Y33" s="46">
        <f>IF(COUNTA($A33:$R33)=0,"",IFERROR($R33+$X33,0))</f>
        <v/>
      </c>
      <c r="Z33" s="25">
        <f>IF(COUNTA($A33:$R33)=0,"",IFERROR(IF(OR($K33="Closed",$K33="Canceled"),"No",IF($O33="","Missing Due Date",IF(INT($O33)&lt;INT('Settings'!$B$8),"Overdue",IF(INT($O33)=INT('Settings'!$B$8),"Due Today",IF(INT($O33)&lt;=INT('Settings'!$B$8)+'Settings'!$B$6,"Due Soon","Upcoming"))))),"Check date"))</f>
        <v/>
      </c>
      <c r="AA33" s="27">
        <f>IF(COUNTA($A33:$R33)=0,"",IF($A33="","Missing ID",IF(COUNTIF($A$5:$A$1004,$A33)&gt;1,"Duplicate ID",IF(OR($B33="",$C33="",$D33="",$H33="",$I33="",$K33="",$L33="",$Q33=""),"Missing required field",IF(AND($K33="Closed",$P33=""),"Closed without Resolved At",IF(AND($P33&lt;&gt;"",$P33&lt;$B33),"Resolved before Reported",IF(AND($Q33&lt;&gt;"",$Q33&lt;$B33),"Last Updated before Reported","OK")))))))</f>
        <v/>
      </c>
    </row>
    <row r="34">
      <c r="A34" s="17" t="n"/>
      <c r="B34" s="41" t="n"/>
      <c r="C34" s="42" t="n"/>
      <c r="D34" s="17" t="n"/>
      <c r="E34" s="20" t="n"/>
      <c r="F34" s="17" t="n"/>
      <c r="G34" s="17" t="n"/>
      <c r="H34" s="17" t="n"/>
      <c r="I34" s="17" t="n"/>
      <c r="J34" s="41" t="n"/>
      <c r="K34" s="17" t="n"/>
      <c r="L34" s="17" t="n"/>
      <c r="M34" s="17" t="n"/>
      <c r="N34" s="20" t="n"/>
      <c r="O34" s="42" t="n"/>
      <c r="P34" s="41" t="n"/>
      <c r="Q34" s="41" t="n"/>
      <c r="R34" s="43" t="n"/>
      <c r="S34" s="22">
        <f>IF(COUNTA($A34:$R34)=0,"",IFERROR(IF($J34="","",MAX(0,ROUND((IF(OR($K34="Closed",$K34="Canceled"),IF($P34="",$Q34,$P34),'Settings'!$B$8)-$J34)*1440,0))),""))</f>
        <v/>
      </c>
      <c r="T34" s="44">
        <f>IF(COUNTA($A34:$R34)=0,"",IFERROR(IF($B34="","",MAX(0,ROUND((IF(OR($K34="Closed",$K34="Canceled"),IF($P34="",$Q34,$P34),'Settings'!$B$8)-$B34)*24,1))),""))</f>
        <v/>
      </c>
      <c r="U34" s="44">
        <f>IF(COUNTA($A34:$R34)=0,"",IFERROR(VLOOKUP($I34,'Settings'!$A$12:$B$15,2,FALSE),""))</f>
        <v/>
      </c>
      <c r="V34" s="45">
        <f>IF(COUNTA($A34:$R34)=0,"",IFERROR(IF(OR($B34="",$U34=""),"",$B34+$U34/24),""))</f>
        <v/>
      </c>
      <c r="W34" s="25">
        <f>IF(COUNTA($A34:$R34)=0,"",IFERROR(IF($V34="","",IF(OR($K34="Closed",$K34="Canceled"),IF(IF($P34="",$Q34,$P34)&lt;=$V34,"Met","Missed"),IF('Settings'!$B$8&gt;$V34,"Overdue","Within Target"))),""))</f>
        <v/>
      </c>
      <c r="X34" s="46">
        <f>IF(COUNTA($A34:$R34)=0,"",IFERROR(ROUND($S34/60*'Settings'!$B$5,2),0))</f>
        <v/>
      </c>
      <c r="Y34" s="46">
        <f>IF(COUNTA($A34:$R34)=0,"",IFERROR($R34+$X34,0))</f>
        <v/>
      </c>
      <c r="Z34" s="25">
        <f>IF(COUNTA($A34:$R34)=0,"",IFERROR(IF(OR($K34="Closed",$K34="Canceled"),"No",IF($O34="","Missing Due Date",IF(INT($O34)&lt;INT('Settings'!$B$8),"Overdue",IF(INT($O34)=INT('Settings'!$B$8),"Due Today",IF(INT($O34)&lt;=INT('Settings'!$B$8)+'Settings'!$B$6,"Due Soon","Upcoming"))))),"Check date"))</f>
        <v/>
      </c>
      <c r="AA34" s="27">
        <f>IF(COUNTA($A34:$R34)=0,"",IF($A34="","Missing ID",IF(COUNTIF($A$5:$A$1004,$A34)&gt;1,"Duplicate ID",IF(OR($B34="",$C34="",$D34="",$H34="",$I34="",$K34="",$L34="",$Q34=""),"Missing required field",IF(AND($K34="Closed",$P34=""),"Closed without Resolved At",IF(AND($P34&lt;&gt;"",$P34&lt;$B34),"Resolved before Reported",IF(AND($Q34&lt;&gt;"",$Q34&lt;$B34),"Last Updated before Reported","OK")))))))</f>
        <v/>
      </c>
    </row>
    <row r="35">
      <c r="A35" s="17" t="n"/>
      <c r="B35" s="41" t="n"/>
      <c r="C35" s="42" t="n"/>
      <c r="D35" s="17" t="n"/>
      <c r="E35" s="20" t="n"/>
      <c r="F35" s="17" t="n"/>
      <c r="G35" s="17" t="n"/>
      <c r="H35" s="17" t="n"/>
      <c r="I35" s="17" t="n"/>
      <c r="J35" s="41" t="n"/>
      <c r="K35" s="17" t="n"/>
      <c r="L35" s="17" t="n"/>
      <c r="M35" s="17" t="n"/>
      <c r="N35" s="20" t="n"/>
      <c r="O35" s="42" t="n"/>
      <c r="P35" s="41" t="n"/>
      <c r="Q35" s="41" t="n"/>
      <c r="R35" s="43" t="n"/>
      <c r="S35" s="22">
        <f>IF(COUNTA($A35:$R35)=0,"",IFERROR(IF($J35="","",MAX(0,ROUND((IF(OR($K35="Closed",$K35="Canceled"),IF($P35="",$Q35,$P35),'Settings'!$B$8)-$J35)*1440,0))),""))</f>
        <v/>
      </c>
      <c r="T35" s="44">
        <f>IF(COUNTA($A35:$R35)=0,"",IFERROR(IF($B35="","",MAX(0,ROUND((IF(OR($K35="Closed",$K35="Canceled"),IF($P35="",$Q35,$P35),'Settings'!$B$8)-$B35)*24,1))),""))</f>
        <v/>
      </c>
      <c r="U35" s="44">
        <f>IF(COUNTA($A35:$R35)=0,"",IFERROR(VLOOKUP($I35,'Settings'!$A$12:$B$15,2,FALSE),""))</f>
        <v/>
      </c>
      <c r="V35" s="45">
        <f>IF(COUNTA($A35:$R35)=0,"",IFERROR(IF(OR($B35="",$U35=""),"",$B35+$U35/24),""))</f>
        <v/>
      </c>
      <c r="W35" s="25">
        <f>IF(COUNTA($A35:$R35)=0,"",IFERROR(IF($V35="","",IF(OR($K35="Closed",$K35="Canceled"),IF(IF($P35="",$Q35,$P35)&lt;=$V35,"Met","Missed"),IF('Settings'!$B$8&gt;$V35,"Overdue","Within Target"))),""))</f>
        <v/>
      </c>
      <c r="X35" s="46">
        <f>IF(COUNTA($A35:$R35)=0,"",IFERROR(ROUND($S35/60*'Settings'!$B$5,2),0))</f>
        <v/>
      </c>
      <c r="Y35" s="46">
        <f>IF(COUNTA($A35:$R35)=0,"",IFERROR($R35+$X35,0))</f>
        <v/>
      </c>
      <c r="Z35" s="25">
        <f>IF(COUNTA($A35:$R35)=0,"",IFERROR(IF(OR($K35="Closed",$K35="Canceled"),"No",IF($O35="","Missing Due Date",IF(INT($O35)&lt;INT('Settings'!$B$8),"Overdue",IF(INT($O35)=INT('Settings'!$B$8),"Due Today",IF(INT($O35)&lt;=INT('Settings'!$B$8)+'Settings'!$B$6,"Due Soon","Upcoming"))))),"Check date"))</f>
        <v/>
      </c>
      <c r="AA35" s="27">
        <f>IF(COUNTA($A35:$R35)=0,"",IF($A35="","Missing ID",IF(COUNTIF($A$5:$A$1004,$A35)&gt;1,"Duplicate ID",IF(OR($B35="",$C35="",$D35="",$H35="",$I35="",$K35="",$L35="",$Q35=""),"Missing required field",IF(AND($K35="Closed",$P35=""),"Closed without Resolved At",IF(AND($P35&lt;&gt;"",$P35&lt;$B35),"Resolved before Reported",IF(AND($Q35&lt;&gt;"",$Q35&lt;$B35),"Last Updated before Reported","OK")))))))</f>
        <v/>
      </c>
    </row>
    <row r="36">
      <c r="A36" s="17" t="n"/>
      <c r="B36" s="41" t="n"/>
      <c r="C36" s="42" t="n"/>
      <c r="D36" s="17" t="n"/>
      <c r="E36" s="20" t="n"/>
      <c r="F36" s="17" t="n"/>
      <c r="G36" s="17" t="n"/>
      <c r="H36" s="17" t="n"/>
      <c r="I36" s="17" t="n"/>
      <c r="J36" s="41" t="n"/>
      <c r="K36" s="17" t="n"/>
      <c r="L36" s="17" t="n"/>
      <c r="M36" s="17" t="n"/>
      <c r="N36" s="20" t="n"/>
      <c r="O36" s="42" t="n"/>
      <c r="P36" s="41" t="n"/>
      <c r="Q36" s="41" t="n"/>
      <c r="R36" s="43" t="n"/>
      <c r="S36" s="22">
        <f>IF(COUNTA($A36:$R36)=0,"",IFERROR(IF($J36="","",MAX(0,ROUND((IF(OR($K36="Closed",$K36="Canceled"),IF($P36="",$Q36,$P36),'Settings'!$B$8)-$J36)*1440,0))),""))</f>
        <v/>
      </c>
      <c r="T36" s="44">
        <f>IF(COUNTA($A36:$R36)=0,"",IFERROR(IF($B36="","",MAX(0,ROUND((IF(OR($K36="Closed",$K36="Canceled"),IF($P36="",$Q36,$P36),'Settings'!$B$8)-$B36)*24,1))),""))</f>
        <v/>
      </c>
      <c r="U36" s="44">
        <f>IF(COUNTA($A36:$R36)=0,"",IFERROR(VLOOKUP($I36,'Settings'!$A$12:$B$15,2,FALSE),""))</f>
        <v/>
      </c>
      <c r="V36" s="45">
        <f>IF(COUNTA($A36:$R36)=0,"",IFERROR(IF(OR($B36="",$U36=""),"",$B36+$U36/24),""))</f>
        <v/>
      </c>
      <c r="W36" s="25">
        <f>IF(COUNTA($A36:$R36)=0,"",IFERROR(IF($V36="","",IF(OR($K36="Closed",$K36="Canceled"),IF(IF($P36="",$Q36,$P36)&lt;=$V36,"Met","Missed"),IF('Settings'!$B$8&gt;$V36,"Overdue","Within Target"))),""))</f>
        <v/>
      </c>
      <c r="X36" s="46">
        <f>IF(COUNTA($A36:$R36)=0,"",IFERROR(ROUND($S36/60*'Settings'!$B$5,2),0))</f>
        <v/>
      </c>
      <c r="Y36" s="46">
        <f>IF(COUNTA($A36:$R36)=0,"",IFERROR($R36+$X36,0))</f>
        <v/>
      </c>
      <c r="Z36" s="25">
        <f>IF(COUNTA($A36:$R36)=0,"",IFERROR(IF(OR($K36="Closed",$K36="Canceled"),"No",IF($O36="","Missing Due Date",IF(INT($O36)&lt;INT('Settings'!$B$8),"Overdue",IF(INT($O36)=INT('Settings'!$B$8),"Due Today",IF(INT($O36)&lt;=INT('Settings'!$B$8)+'Settings'!$B$6,"Due Soon","Upcoming"))))),"Check date"))</f>
        <v/>
      </c>
      <c r="AA36" s="27">
        <f>IF(COUNTA($A36:$R36)=0,"",IF($A36="","Missing ID",IF(COUNTIF($A$5:$A$1004,$A36)&gt;1,"Duplicate ID",IF(OR($B36="",$C36="",$D36="",$H36="",$I36="",$K36="",$L36="",$Q36=""),"Missing required field",IF(AND($K36="Closed",$P36=""),"Closed without Resolved At",IF(AND($P36&lt;&gt;"",$P36&lt;$B36),"Resolved before Reported",IF(AND($Q36&lt;&gt;"",$Q36&lt;$B36),"Last Updated before Reported","OK")))))))</f>
        <v/>
      </c>
    </row>
    <row r="37">
      <c r="A37" s="17" t="n"/>
      <c r="B37" s="41" t="n"/>
      <c r="C37" s="42" t="n"/>
      <c r="D37" s="17" t="n"/>
      <c r="E37" s="20" t="n"/>
      <c r="F37" s="17" t="n"/>
      <c r="G37" s="17" t="n"/>
      <c r="H37" s="17" t="n"/>
      <c r="I37" s="17" t="n"/>
      <c r="J37" s="41" t="n"/>
      <c r="K37" s="17" t="n"/>
      <c r="L37" s="17" t="n"/>
      <c r="M37" s="17" t="n"/>
      <c r="N37" s="20" t="n"/>
      <c r="O37" s="42" t="n"/>
      <c r="P37" s="41" t="n"/>
      <c r="Q37" s="41" t="n"/>
      <c r="R37" s="43" t="n"/>
      <c r="S37" s="22">
        <f>IF(COUNTA($A37:$R37)=0,"",IFERROR(IF($J37="","",MAX(0,ROUND((IF(OR($K37="Closed",$K37="Canceled"),IF($P37="",$Q37,$P37),'Settings'!$B$8)-$J37)*1440,0))),""))</f>
        <v/>
      </c>
      <c r="T37" s="44">
        <f>IF(COUNTA($A37:$R37)=0,"",IFERROR(IF($B37="","",MAX(0,ROUND((IF(OR($K37="Closed",$K37="Canceled"),IF($P37="",$Q37,$P37),'Settings'!$B$8)-$B37)*24,1))),""))</f>
        <v/>
      </c>
      <c r="U37" s="44">
        <f>IF(COUNTA($A37:$R37)=0,"",IFERROR(VLOOKUP($I37,'Settings'!$A$12:$B$15,2,FALSE),""))</f>
        <v/>
      </c>
      <c r="V37" s="45">
        <f>IF(COUNTA($A37:$R37)=0,"",IFERROR(IF(OR($B37="",$U37=""),"",$B37+$U37/24),""))</f>
        <v/>
      </c>
      <c r="W37" s="25">
        <f>IF(COUNTA($A37:$R37)=0,"",IFERROR(IF($V37="","",IF(OR($K37="Closed",$K37="Canceled"),IF(IF($P37="",$Q37,$P37)&lt;=$V37,"Met","Missed"),IF('Settings'!$B$8&gt;$V37,"Overdue","Within Target"))),""))</f>
        <v/>
      </c>
      <c r="X37" s="46">
        <f>IF(COUNTA($A37:$R37)=0,"",IFERROR(ROUND($S37/60*'Settings'!$B$5,2),0))</f>
        <v/>
      </c>
      <c r="Y37" s="46">
        <f>IF(COUNTA($A37:$R37)=0,"",IFERROR($R37+$X37,0))</f>
        <v/>
      </c>
      <c r="Z37" s="25">
        <f>IF(COUNTA($A37:$R37)=0,"",IFERROR(IF(OR($K37="Closed",$K37="Canceled"),"No",IF($O37="","Missing Due Date",IF(INT($O37)&lt;INT('Settings'!$B$8),"Overdue",IF(INT($O37)=INT('Settings'!$B$8),"Due Today",IF(INT($O37)&lt;=INT('Settings'!$B$8)+'Settings'!$B$6,"Due Soon","Upcoming"))))),"Check date"))</f>
        <v/>
      </c>
      <c r="AA37" s="27">
        <f>IF(COUNTA($A37:$R37)=0,"",IF($A37="","Missing ID",IF(COUNTIF($A$5:$A$1004,$A37)&gt;1,"Duplicate ID",IF(OR($B37="",$C37="",$D37="",$H37="",$I37="",$K37="",$L37="",$Q37=""),"Missing required field",IF(AND($K37="Closed",$P37=""),"Closed without Resolved At",IF(AND($P37&lt;&gt;"",$P37&lt;$B37),"Resolved before Reported",IF(AND($Q37&lt;&gt;"",$Q37&lt;$B37),"Last Updated before Reported","OK")))))))</f>
        <v/>
      </c>
    </row>
    <row r="38">
      <c r="A38" s="17" t="n"/>
      <c r="B38" s="41" t="n"/>
      <c r="C38" s="42" t="n"/>
      <c r="D38" s="17" t="n"/>
      <c r="E38" s="20" t="n"/>
      <c r="F38" s="17" t="n"/>
      <c r="G38" s="17" t="n"/>
      <c r="H38" s="17" t="n"/>
      <c r="I38" s="17" t="n"/>
      <c r="J38" s="41" t="n"/>
      <c r="K38" s="17" t="n"/>
      <c r="L38" s="17" t="n"/>
      <c r="M38" s="17" t="n"/>
      <c r="N38" s="20" t="n"/>
      <c r="O38" s="42" t="n"/>
      <c r="P38" s="41" t="n"/>
      <c r="Q38" s="41" t="n"/>
      <c r="R38" s="43" t="n"/>
      <c r="S38" s="22">
        <f>IF(COUNTA($A38:$R38)=0,"",IFERROR(IF($J38="","",MAX(0,ROUND((IF(OR($K38="Closed",$K38="Canceled"),IF($P38="",$Q38,$P38),'Settings'!$B$8)-$J38)*1440,0))),""))</f>
        <v/>
      </c>
      <c r="T38" s="44">
        <f>IF(COUNTA($A38:$R38)=0,"",IFERROR(IF($B38="","",MAX(0,ROUND((IF(OR($K38="Closed",$K38="Canceled"),IF($P38="",$Q38,$P38),'Settings'!$B$8)-$B38)*24,1))),""))</f>
        <v/>
      </c>
      <c r="U38" s="44">
        <f>IF(COUNTA($A38:$R38)=0,"",IFERROR(VLOOKUP($I38,'Settings'!$A$12:$B$15,2,FALSE),""))</f>
        <v/>
      </c>
      <c r="V38" s="45">
        <f>IF(COUNTA($A38:$R38)=0,"",IFERROR(IF(OR($B38="",$U38=""),"",$B38+$U38/24),""))</f>
        <v/>
      </c>
      <c r="W38" s="25">
        <f>IF(COUNTA($A38:$R38)=0,"",IFERROR(IF($V38="","",IF(OR($K38="Closed",$K38="Canceled"),IF(IF($P38="",$Q38,$P38)&lt;=$V38,"Met","Missed"),IF('Settings'!$B$8&gt;$V38,"Overdue","Within Target"))),""))</f>
        <v/>
      </c>
      <c r="X38" s="46">
        <f>IF(COUNTA($A38:$R38)=0,"",IFERROR(ROUND($S38/60*'Settings'!$B$5,2),0))</f>
        <v/>
      </c>
      <c r="Y38" s="46">
        <f>IF(COUNTA($A38:$R38)=0,"",IFERROR($R38+$X38,0))</f>
        <v/>
      </c>
      <c r="Z38" s="25">
        <f>IF(COUNTA($A38:$R38)=0,"",IFERROR(IF(OR($K38="Closed",$K38="Canceled"),"No",IF($O38="","Missing Due Date",IF(INT($O38)&lt;INT('Settings'!$B$8),"Overdue",IF(INT($O38)=INT('Settings'!$B$8),"Due Today",IF(INT($O38)&lt;=INT('Settings'!$B$8)+'Settings'!$B$6,"Due Soon","Upcoming"))))),"Check date"))</f>
        <v/>
      </c>
      <c r="AA38" s="27">
        <f>IF(COUNTA($A38:$R38)=0,"",IF($A38="","Missing ID",IF(COUNTIF($A$5:$A$1004,$A38)&gt;1,"Duplicate ID",IF(OR($B38="",$C38="",$D38="",$H38="",$I38="",$K38="",$L38="",$Q38=""),"Missing required field",IF(AND($K38="Closed",$P38=""),"Closed without Resolved At",IF(AND($P38&lt;&gt;"",$P38&lt;$B38),"Resolved before Reported",IF(AND($Q38&lt;&gt;"",$Q38&lt;$B38),"Last Updated before Reported","OK")))))))</f>
        <v/>
      </c>
    </row>
    <row r="39">
      <c r="A39" s="17" t="n"/>
      <c r="B39" s="41" t="n"/>
      <c r="C39" s="42" t="n"/>
      <c r="D39" s="17" t="n"/>
      <c r="E39" s="20" t="n"/>
      <c r="F39" s="17" t="n"/>
      <c r="G39" s="17" t="n"/>
      <c r="H39" s="17" t="n"/>
      <c r="I39" s="17" t="n"/>
      <c r="J39" s="41" t="n"/>
      <c r="K39" s="17" t="n"/>
      <c r="L39" s="17" t="n"/>
      <c r="M39" s="17" t="n"/>
      <c r="N39" s="20" t="n"/>
      <c r="O39" s="42" t="n"/>
      <c r="P39" s="41" t="n"/>
      <c r="Q39" s="41" t="n"/>
      <c r="R39" s="43" t="n"/>
      <c r="S39" s="22">
        <f>IF(COUNTA($A39:$R39)=0,"",IFERROR(IF($J39="","",MAX(0,ROUND((IF(OR($K39="Closed",$K39="Canceled"),IF($P39="",$Q39,$P39),'Settings'!$B$8)-$J39)*1440,0))),""))</f>
        <v/>
      </c>
      <c r="T39" s="44">
        <f>IF(COUNTA($A39:$R39)=0,"",IFERROR(IF($B39="","",MAX(0,ROUND((IF(OR($K39="Closed",$K39="Canceled"),IF($P39="",$Q39,$P39),'Settings'!$B$8)-$B39)*24,1))),""))</f>
        <v/>
      </c>
      <c r="U39" s="44">
        <f>IF(COUNTA($A39:$R39)=0,"",IFERROR(VLOOKUP($I39,'Settings'!$A$12:$B$15,2,FALSE),""))</f>
        <v/>
      </c>
      <c r="V39" s="45">
        <f>IF(COUNTA($A39:$R39)=0,"",IFERROR(IF(OR($B39="",$U39=""),"",$B39+$U39/24),""))</f>
        <v/>
      </c>
      <c r="W39" s="25">
        <f>IF(COUNTA($A39:$R39)=0,"",IFERROR(IF($V39="","",IF(OR($K39="Closed",$K39="Canceled"),IF(IF($P39="",$Q39,$P39)&lt;=$V39,"Met","Missed"),IF('Settings'!$B$8&gt;$V39,"Overdue","Within Target"))),""))</f>
        <v/>
      </c>
      <c r="X39" s="46">
        <f>IF(COUNTA($A39:$R39)=0,"",IFERROR(ROUND($S39/60*'Settings'!$B$5,2),0))</f>
        <v/>
      </c>
      <c r="Y39" s="46">
        <f>IF(COUNTA($A39:$R39)=0,"",IFERROR($R39+$X39,0))</f>
        <v/>
      </c>
      <c r="Z39" s="25">
        <f>IF(COUNTA($A39:$R39)=0,"",IFERROR(IF(OR($K39="Closed",$K39="Canceled"),"No",IF($O39="","Missing Due Date",IF(INT($O39)&lt;INT('Settings'!$B$8),"Overdue",IF(INT($O39)=INT('Settings'!$B$8),"Due Today",IF(INT($O39)&lt;=INT('Settings'!$B$8)+'Settings'!$B$6,"Due Soon","Upcoming"))))),"Check date"))</f>
        <v/>
      </c>
      <c r="AA39" s="27">
        <f>IF(COUNTA($A39:$R39)=0,"",IF($A39="","Missing ID",IF(COUNTIF($A$5:$A$1004,$A39)&gt;1,"Duplicate ID",IF(OR($B39="",$C39="",$D39="",$H39="",$I39="",$K39="",$L39="",$Q39=""),"Missing required field",IF(AND($K39="Closed",$P39=""),"Closed without Resolved At",IF(AND($P39&lt;&gt;"",$P39&lt;$B39),"Resolved before Reported",IF(AND($Q39&lt;&gt;"",$Q39&lt;$B39),"Last Updated before Reported","OK")))))))</f>
        <v/>
      </c>
    </row>
    <row r="40">
      <c r="A40" s="17" t="n"/>
      <c r="B40" s="41" t="n"/>
      <c r="C40" s="42" t="n"/>
      <c r="D40" s="17" t="n"/>
      <c r="E40" s="20" t="n"/>
      <c r="F40" s="17" t="n"/>
      <c r="G40" s="17" t="n"/>
      <c r="H40" s="17" t="n"/>
      <c r="I40" s="17" t="n"/>
      <c r="J40" s="41" t="n"/>
      <c r="K40" s="17" t="n"/>
      <c r="L40" s="17" t="n"/>
      <c r="M40" s="17" t="n"/>
      <c r="N40" s="20" t="n"/>
      <c r="O40" s="42" t="n"/>
      <c r="P40" s="41" t="n"/>
      <c r="Q40" s="41" t="n"/>
      <c r="R40" s="43" t="n"/>
      <c r="S40" s="22">
        <f>IF(COUNTA($A40:$R40)=0,"",IFERROR(IF($J40="","",MAX(0,ROUND((IF(OR($K40="Closed",$K40="Canceled"),IF($P40="",$Q40,$P40),'Settings'!$B$8)-$J40)*1440,0))),""))</f>
        <v/>
      </c>
      <c r="T40" s="44">
        <f>IF(COUNTA($A40:$R40)=0,"",IFERROR(IF($B40="","",MAX(0,ROUND((IF(OR($K40="Closed",$K40="Canceled"),IF($P40="",$Q40,$P40),'Settings'!$B$8)-$B40)*24,1))),""))</f>
        <v/>
      </c>
      <c r="U40" s="44">
        <f>IF(COUNTA($A40:$R40)=0,"",IFERROR(VLOOKUP($I40,'Settings'!$A$12:$B$15,2,FALSE),""))</f>
        <v/>
      </c>
      <c r="V40" s="45">
        <f>IF(COUNTA($A40:$R40)=0,"",IFERROR(IF(OR($B40="",$U40=""),"",$B40+$U40/24),""))</f>
        <v/>
      </c>
      <c r="W40" s="25">
        <f>IF(COUNTA($A40:$R40)=0,"",IFERROR(IF($V40="","",IF(OR($K40="Closed",$K40="Canceled"),IF(IF($P40="",$Q40,$P40)&lt;=$V40,"Met","Missed"),IF('Settings'!$B$8&gt;$V40,"Overdue","Within Target"))),""))</f>
        <v/>
      </c>
      <c r="X40" s="46">
        <f>IF(COUNTA($A40:$R40)=0,"",IFERROR(ROUND($S40/60*'Settings'!$B$5,2),0))</f>
        <v/>
      </c>
      <c r="Y40" s="46">
        <f>IF(COUNTA($A40:$R40)=0,"",IFERROR($R40+$X40,0))</f>
        <v/>
      </c>
      <c r="Z40" s="25">
        <f>IF(COUNTA($A40:$R40)=0,"",IFERROR(IF(OR($K40="Closed",$K40="Canceled"),"No",IF($O40="","Missing Due Date",IF(INT($O40)&lt;INT('Settings'!$B$8),"Overdue",IF(INT($O40)=INT('Settings'!$B$8),"Due Today",IF(INT($O40)&lt;=INT('Settings'!$B$8)+'Settings'!$B$6,"Due Soon","Upcoming"))))),"Check date"))</f>
        <v/>
      </c>
      <c r="AA40" s="27">
        <f>IF(COUNTA($A40:$R40)=0,"",IF($A40="","Missing ID",IF(COUNTIF($A$5:$A$1004,$A40)&gt;1,"Duplicate ID",IF(OR($B40="",$C40="",$D40="",$H40="",$I40="",$K40="",$L40="",$Q40=""),"Missing required field",IF(AND($K40="Closed",$P40=""),"Closed without Resolved At",IF(AND($P40&lt;&gt;"",$P40&lt;$B40),"Resolved before Reported",IF(AND($Q40&lt;&gt;"",$Q40&lt;$B40),"Last Updated before Reported","OK")))))))</f>
        <v/>
      </c>
    </row>
    <row r="41">
      <c r="A41" s="17" t="n"/>
      <c r="B41" s="41" t="n"/>
      <c r="C41" s="42" t="n"/>
      <c r="D41" s="17" t="n"/>
      <c r="E41" s="20" t="n"/>
      <c r="F41" s="17" t="n"/>
      <c r="G41" s="17" t="n"/>
      <c r="H41" s="17" t="n"/>
      <c r="I41" s="17" t="n"/>
      <c r="J41" s="41" t="n"/>
      <c r="K41" s="17" t="n"/>
      <c r="L41" s="17" t="n"/>
      <c r="M41" s="17" t="n"/>
      <c r="N41" s="20" t="n"/>
      <c r="O41" s="42" t="n"/>
      <c r="P41" s="41" t="n"/>
      <c r="Q41" s="41" t="n"/>
      <c r="R41" s="43" t="n"/>
      <c r="S41" s="22">
        <f>IF(COUNTA($A41:$R41)=0,"",IFERROR(IF($J41="","",MAX(0,ROUND((IF(OR($K41="Closed",$K41="Canceled"),IF($P41="",$Q41,$P41),'Settings'!$B$8)-$J41)*1440,0))),""))</f>
        <v/>
      </c>
      <c r="T41" s="44">
        <f>IF(COUNTA($A41:$R41)=0,"",IFERROR(IF($B41="","",MAX(0,ROUND((IF(OR($K41="Closed",$K41="Canceled"),IF($P41="",$Q41,$P41),'Settings'!$B$8)-$B41)*24,1))),""))</f>
        <v/>
      </c>
      <c r="U41" s="44">
        <f>IF(COUNTA($A41:$R41)=0,"",IFERROR(VLOOKUP($I41,'Settings'!$A$12:$B$15,2,FALSE),""))</f>
        <v/>
      </c>
      <c r="V41" s="45">
        <f>IF(COUNTA($A41:$R41)=0,"",IFERROR(IF(OR($B41="",$U41=""),"",$B41+$U41/24),""))</f>
        <v/>
      </c>
      <c r="W41" s="25">
        <f>IF(COUNTA($A41:$R41)=0,"",IFERROR(IF($V41="","",IF(OR($K41="Closed",$K41="Canceled"),IF(IF($P41="",$Q41,$P41)&lt;=$V41,"Met","Missed"),IF('Settings'!$B$8&gt;$V41,"Overdue","Within Target"))),""))</f>
        <v/>
      </c>
      <c r="X41" s="46">
        <f>IF(COUNTA($A41:$R41)=0,"",IFERROR(ROUND($S41/60*'Settings'!$B$5,2),0))</f>
        <v/>
      </c>
      <c r="Y41" s="46">
        <f>IF(COUNTA($A41:$R41)=0,"",IFERROR($R41+$X41,0))</f>
        <v/>
      </c>
      <c r="Z41" s="25">
        <f>IF(COUNTA($A41:$R41)=0,"",IFERROR(IF(OR($K41="Closed",$K41="Canceled"),"No",IF($O41="","Missing Due Date",IF(INT($O41)&lt;INT('Settings'!$B$8),"Overdue",IF(INT($O41)=INT('Settings'!$B$8),"Due Today",IF(INT($O41)&lt;=INT('Settings'!$B$8)+'Settings'!$B$6,"Due Soon","Upcoming"))))),"Check date"))</f>
        <v/>
      </c>
      <c r="AA41" s="27">
        <f>IF(COUNTA($A41:$R41)=0,"",IF($A41="","Missing ID",IF(COUNTIF($A$5:$A$1004,$A41)&gt;1,"Duplicate ID",IF(OR($B41="",$C41="",$D41="",$H41="",$I41="",$K41="",$L41="",$Q41=""),"Missing required field",IF(AND($K41="Closed",$P41=""),"Closed without Resolved At",IF(AND($P41&lt;&gt;"",$P41&lt;$B41),"Resolved before Reported",IF(AND($Q41&lt;&gt;"",$Q41&lt;$B41),"Last Updated before Reported","OK")))))))</f>
        <v/>
      </c>
    </row>
    <row r="42">
      <c r="A42" s="17" t="n"/>
      <c r="B42" s="41" t="n"/>
      <c r="C42" s="42" t="n"/>
      <c r="D42" s="17" t="n"/>
      <c r="E42" s="20" t="n"/>
      <c r="F42" s="17" t="n"/>
      <c r="G42" s="17" t="n"/>
      <c r="H42" s="17" t="n"/>
      <c r="I42" s="17" t="n"/>
      <c r="J42" s="41" t="n"/>
      <c r="K42" s="17" t="n"/>
      <c r="L42" s="17" t="n"/>
      <c r="M42" s="17" t="n"/>
      <c r="N42" s="20" t="n"/>
      <c r="O42" s="42" t="n"/>
      <c r="P42" s="41" t="n"/>
      <c r="Q42" s="41" t="n"/>
      <c r="R42" s="43" t="n"/>
      <c r="S42" s="22">
        <f>IF(COUNTA($A42:$R42)=0,"",IFERROR(IF($J42="","",MAX(0,ROUND((IF(OR($K42="Closed",$K42="Canceled"),IF($P42="",$Q42,$P42),'Settings'!$B$8)-$J42)*1440,0))),""))</f>
        <v/>
      </c>
      <c r="T42" s="44">
        <f>IF(COUNTA($A42:$R42)=0,"",IFERROR(IF($B42="","",MAX(0,ROUND((IF(OR($K42="Closed",$K42="Canceled"),IF($P42="",$Q42,$P42),'Settings'!$B$8)-$B42)*24,1))),""))</f>
        <v/>
      </c>
      <c r="U42" s="44">
        <f>IF(COUNTA($A42:$R42)=0,"",IFERROR(VLOOKUP($I42,'Settings'!$A$12:$B$15,2,FALSE),""))</f>
        <v/>
      </c>
      <c r="V42" s="45">
        <f>IF(COUNTA($A42:$R42)=0,"",IFERROR(IF(OR($B42="",$U42=""),"",$B42+$U42/24),""))</f>
        <v/>
      </c>
      <c r="W42" s="25">
        <f>IF(COUNTA($A42:$R42)=0,"",IFERROR(IF($V42="","",IF(OR($K42="Closed",$K42="Canceled"),IF(IF($P42="",$Q42,$P42)&lt;=$V42,"Met","Missed"),IF('Settings'!$B$8&gt;$V42,"Overdue","Within Target"))),""))</f>
        <v/>
      </c>
      <c r="X42" s="46">
        <f>IF(COUNTA($A42:$R42)=0,"",IFERROR(ROUND($S42/60*'Settings'!$B$5,2),0))</f>
        <v/>
      </c>
      <c r="Y42" s="46">
        <f>IF(COUNTA($A42:$R42)=0,"",IFERROR($R42+$X42,0))</f>
        <v/>
      </c>
      <c r="Z42" s="25">
        <f>IF(COUNTA($A42:$R42)=0,"",IFERROR(IF(OR($K42="Closed",$K42="Canceled"),"No",IF($O42="","Missing Due Date",IF(INT($O42)&lt;INT('Settings'!$B$8),"Overdue",IF(INT($O42)=INT('Settings'!$B$8),"Due Today",IF(INT($O42)&lt;=INT('Settings'!$B$8)+'Settings'!$B$6,"Due Soon","Upcoming"))))),"Check date"))</f>
        <v/>
      </c>
      <c r="AA42" s="27">
        <f>IF(COUNTA($A42:$R42)=0,"",IF($A42="","Missing ID",IF(COUNTIF($A$5:$A$1004,$A42)&gt;1,"Duplicate ID",IF(OR($B42="",$C42="",$D42="",$H42="",$I42="",$K42="",$L42="",$Q42=""),"Missing required field",IF(AND($K42="Closed",$P42=""),"Closed without Resolved At",IF(AND($P42&lt;&gt;"",$P42&lt;$B42),"Resolved before Reported",IF(AND($Q42&lt;&gt;"",$Q42&lt;$B42),"Last Updated before Reported","OK")))))))</f>
        <v/>
      </c>
    </row>
    <row r="43">
      <c r="A43" s="17" t="n"/>
      <c r="B43" s="41" t="n"/>
      <c r="C43" s="42" t="n"/>
      <c r="D43" s="17" t="n"/>
      <c r="E43" s="20" t="n"/>
      <c r="F43" s="17" t="n"/>
      <c r="G43" s="17" t="n"/>
      <c r="H43" s="17" t="n"/>
      <c r="I43" s="17" t="n"/>
      <c r="J43" s="41" t="n"/>
      <c r="K43" s="17" t="n"/>
      <c r="L43" s="17" t="n"/>
      <c r="M43" s="17" t="n"/>
      <c r="N43" s="20" t="n"/>
      <c r="O43" s="42" t="n"/>
      <c r="P43" s="41" t="n"/>
      <c r="Q43" s="41" t="n"/>
      <c r="R43" s="43" t="n"/>
      <c r="S43" s="22">
        <f>IF(COUNTA($A43:$R43)=0,"",IFERROR(IF($J43="","",MAX(0,ROUND((IF(OR($K43="Closed",$K43="Canceled"),IF($P43="",$Q43,$P43),'Settings'!$B$8)-$J43)*1440,0))),""))</f>
        <v/>
      </c>
      <c r="T43" s="44">
        <f>IF(COUNTA($A43:$R43)=0,"",IFERROR(IF($B43="","",MAX(0,ROUND((IF(OR($K43="Closed",$K43="Canceled"),IF($P43="",$Q43,$P43),'Settings'!$B$8)-$B43)*24,1))),""))</f>
        <v/>
      </c>
      <c r="U43" s="44">
        <f>IF(COUNTA($A43:$R43)=0,"",IFERROR(VLOOKUP($I43,'Settings'!$A$12:$B$15,2,FALSE),""))</f>
        <v/>
      </c>
      <c r="V43" s="45">
        <f>IF(COUNTA($A43:$R43)=0,"",IFERROR(IF(OR($B43="",$U43=""),"",$B43+$U43/24),""))</f>
        <v/>
      </c>
      <c r="W43" s="25">
        <f>IF(COUNTA($A43:$R43)=0,"",IFERROR(IF($V43="","",IF(OR($K43="Closed",$K43="Canceled"),IF(IF($P43="",$Q43,$P43)&lt;=$V43,"Met","Missed"),IF('Settings'!$B$8&gt;$V43,"Overdue","Within Target"))),""))</f>
        <v/>
      </c>
      <c r="X43" s="46">
        <f>IF(COUNTA($A43:$R43)=0,"",IFERROR(ROUND($S43/60*'Settings'!$B$5,2),0))</f>
        <v/>
      </c>
      <c r="Y43" s="46">
        <f>IF(COUNTA($A43:$R43)=0,"",IFERROR($R43+$X43,0))</f>
        <v/>
      </c>
      <c r="Z43" s="25">
        <f>IF(COUNTA($A43:$R43)=0,"",IFERROR(IF(OR($K43="Closed",$K43="Canceled"),"No",IF($O43="","Missing Due Date",IF(INT($O43)&lt;INT('Settings'!$B$8),"Overdue",IF(INT($O43)=INT('Settings'!$B$8),"Due Today",IF(INT($O43)&lt;=INT('Settings'!$B$8)+'Settings'!$B$6,"Due Soon","Upcoming"))))),"Check date"))</f>
        <v/>
      </c>
      <c r="AA43" s="27">
        <f>IF(COUNTA($A43:$R43)=0,"",IF($A43="","Missing ID",IF(COUNTIF($A$5:$A$1004,$A43)&gt;1,"Duplicate ID",IF(OR($B43="",$C43="",$D43="",$H43="",$I43="",$K43="",$L43="",$Q43=""),"Missing required field",IF(AND($K43="Closed",$P43=""),"Closed without Resolved At",IF(AND($P43&lt;&gt;"",$P43&lt;$B43),"Resolved before Reported",IF(AND($Q43&lt;&gt;"",$Q43&lt;$B43),"Last Updated before Reported","OK")))))))</f>
        <v/>
      </c>
    </row>
    <row r="44">
      <c r="A44" s="17" t="n"/>
      <c r="B44" s="41" t="n"/>
      <c r="C44" s="42" t="n"/>
      <c r="D44" s="17" t="n"/>
      <c r="E44" s="20" t="n"/>
      <c r="F44" s="17" t="n"/>
      <c r="G44" s="17" t="n"/>
      <c r="H44" s="17" t="n"/>
      <c r="I44" s="17" t="n"/>
      <c r="J44" s="41" t="n"/>
      <c r="K44" s="17" t="n"/>
      <c r="L44" s="17" t="n"/>
      <c r="M44" s="17" t="n"/>
      <c r="N44" s="20" t="n"/>
      <c r="O44" s="42" t="n"/>
      <c r="P44" s="41" t="n"/>
      <c r="Q44" s="41" t="n"/>
      <c r="R44" s="43" t="n"/>
      <c r="S44" s="22">
        <f>IF(COUNTA($A44:$R44)=0,"",IFERROR(IF($J44="","",MAX(0,ROUND((IF(OR($K44="Closed",$K44="Canceled"),IF($P44="",$Q44,$P44),'Settings'!$B$8)-$J44)*1440,0))),""))</f>
        <v/>
      </c>
      <c r="T44" s="44">
        <f>IF(COUNTA($A44:$R44)=0,"",IFERROR(IF($B44="","",MAX(0,ROUND((IF(OR($K44="Closed",$K44="Canceled"),IF($P44="",$Q44,$P44),'Settings'!$B$8)-$B44)*24,1))),""))</f>
        <v/>
      </c>
      <c r="U44" s="44">
        <f>IF(COUNTA($A44:$R44)=0,"",IFERROR(VLOOKUP($I44,'Settings'!$A$12:$B$15,2,FALSE),""))</f>
        <v/>
      </c>
      <c r="V44" s="45">
        <f>IF(COUNTA($A44:$R44)=0,"",IFERROR(IF(OR($B44="",$U44=""),"",$B44+$U44/24),""))</f>
        <v/>
      </c>
      <c r="W44" s="25">
        <f>IF(COUNTA($A44:$R44)=0,"",IFERROR(IF($V44="","",IF(OR($K44="Closed",$K44="Canceled"),IF(IF($P44="",$Q44,$P44)&lt;=$V44,"Met","Missed"),IF('Settings'!$B$8&gt;$V44,"Overdue","Within Target"))),""))</f>
        <v/>
      </c>
      <c r="X44" s="46">
        <f>IF(COUNTA($A44:$R44)=0,"",IFERROR(ROUND($S44/60*'Settings'!$B$5,2),0))</f>
        <v/>
      </c>
      <c r="Y44" s="46">
        <f>IF(COUNTA($A44:$R44)=0,"",IFERROR($R44+$X44,0))</f>
        <v/>
      </c>
      <c r="Z44" s="25">
        <f>IF(COUNTA($A44:$R44)=0,"",IFERROR(IF(OR($K44="Closed",$K44="Canceled"),"No",IF($O44="","Missing Due Date",IF(INT($O44)&lt;INT('Settings'!$B$8),"Overdue",IF(INT($O44)=INT('Settings'!$B$8),"Due Today",IF(INT($O44)&lt;=INT('Settings'!$B$8)+'Settings'!$B$6,"Due Soon","Upcoming"))))),"Check date"))</f>
        <v/>
      </c>
      <c r="AA44" s="27">
        <f>IF(COUNTA($A44:$R44)=0,"",IF($A44="","Missing ID",IF(COUNTIF($A$5:$A$1004,$A44)&gt;1,"Duplicate ID",IF(OR($B44="",$C44="",$D44="",$H44="",$I44="",$K44="",$L44="",$Q44=""),"Missing required field",IF(AND($K44="Closed",$P44=""),"Closed without Resolved At",IF(AND($P44&lt;&gt;"",$P44&lt;$B44),"Resolved before Reported",IF(AND($Q44&lt;&gt;"",$Q44&lt;$B44),"Last Updated before Reported","OK")))))))</f>
        <v/>
      </c>
    </row>
    <row r="45">
      <c r="A45" s="17" t="n"/>
      <c r="B45" s="41" t="n"/>
      <c r="C45" s="42" t="n"/>
      <c r="D45" s="17" t="n"/>
      <c r="E45" s="20" t="n"/>
      <c r="F45" s="17" t="n"/>
      <c r="G45" s="17" t="n"/>
      <c r="H45" s="17" t="n"/>
      <c r="I45" s="17" t="n"/>
      <c r="J45" s="41" t="n"/>
      <c r="K45" s="17" t="n"/>
      <c r="L45" s="17" t="n"/>
      <c r="M45" s="17" t="n"/>
      <c r="N45" s="20" t="n"/>
      <c r="O45" s="42" t="n"/>
      <c r="P45" s="41" t="n"/>
      <c r="Q45" s="41" t="n"/>
      <c r="R45" s="43" t="n"/>
      <c r="S45" s="22">
        <f>IF(COUNTA($A45:$R45)=0,"",IFERROR(IF($J45="","",MAX(0,ROUND((IF(OR($K45="Closed",$K45="Canceled"),IF($P45="",$Q45,$P45),'Settings'!$B$8)-$J45)*1440,0))),""))</f>
        <v/>
      </c>
      <c r="T45" s="44">
        <f>IF(COUNTA($A45:$R45)=0,"",IFERROR(IF($B45="","",MAX(0,ROUND((IF(OR($K45="Closed",$K45="Canceled"),IF($P45="",$Q45,$P45),'Settings'!$B$8)-$B45)*24,1))),""))</f>
        <v/>
      </c>
      <c r="U45" s="44">
        <f>IF(COUNTA($A45:$R45)=0,"",IFERROR(VLOOKUP($I45,'Settings'!$A$12:$B$15,2,FALSE),""))</f>
        <v/>
      </c>
      <c r="V45" s="45">
        <f>IF(COUNTA($A45:$R45)=0,"",IFERROR(IF(OR($B45="",$U45=""),"",$B45+$U45/24),""))</f>
        <v/>
      </c>
      <c r="W45" s="25">
        <f>IF(COUNTA($A45:$R45)=0,"",IFERROR(IF($V45="","",IF(OR($K45="Closed",$K45="Canceled"),IF(IF($P45="",$Q45,$P45)&lt;=$V45,"Met","Missed"),IF('Settings'!$B$8&gt;$V45,"Overdue","Within Target"))),""))</f>
        <v/>
      </c>
      <c r="X45" s="46">
        <f>IF(COUNTA($A45:$R45)=0,"",IFERROR(ROUND($S45/60*'Settings'!$B$5,2),0))</f>
        <v/>
      </c>
      <c r="Y45" s="46">
        <f>IF(COUNTA($A45:$R45)=0,"",IFERROR($R45+$X45,0))</f>
        <v/>
      </c>
      <c r="Z45" s="25">
        <f>IF(COUNTA($A45:$R45)=0,"",IFERROR(IF(OR($K45="Closed",$K45="Canceled"),"No",IF($O45="","Missing Due Date",IF(INT($O45)&lt;INT('Settings'!$B$8),"Overdue",IF(INT($O45)=INT('Settings'!$B$8),"Due Today",IF(INT($O45)&lt;=INT('Settings'!$B$8)+'Settings'!$B$6,"Due Soon","Upcoming"))))),"Check date"))</f>
        <v/>
      </c>
      <c r="AA45" s="27">
        <f>IF(COUNTA($A45:$R45)=0,"",IF($A45="","Missing ID",IF(COUNTIF($A$5:$A$1004,$A45)&gt;1,"Duplicate ID",IF(OR($B45="",$C45="",$D45="",$H45="",$I45="",$K45="",$L45="",$Q45=""),"Missing required field",IF(AND($K45="Closed",$P45=""),"Closed without Resolved At",IF(AND($P45&lt;&gt;"",$P45&lt;$B45),"Resolved before Reported",IF(AND($Q45&lt;&gt;"",$Q45&lt;$B45),"Last Updated before Reported","OK")))))))</f>
        <v/>
      </c>
    </row>
    <row r="46">
      <c r="A46" s="17" t="n"/>
      <c r="B46" s="41" t="n"/>
      <c r="C46" s="42" t="n"/>
      <c r="D46" s="17" t="n"/>
      <c r="E46" s="20" t="n"/>
      <c r="F46" s="17" t="n"/>
      <c r="G46" s="17" t="n"/>
      <c r="H46" s="17" t="n"/>
      <c r="I46" s="17" t="n"/>
      <c r="J46" s="41" t="n"/>
      <c r="K46" s="17" t="n"/>
      <c r="L46" s="17" t="n"/>
      <c r="M46" s="17" t="n"/>
      <c r="N46" s="20" t="n"/>
      <c r="O46" s="42" t="n"/>
      <c r="P46" s="41" t="n"/>
      <c r="Q46" s="41" t="n"/>
      <c r="R46" s="43" t="n"/>
      <c r="S46" s="22">
        <f>IF(COUNTA($A46:$R46)=0,"",IFERROR(IF($J46="","",MAX(0,ROUND((IF(OR($K46="Closed",$K46="Canceled"),IF($P46="",$Q46,$P46),'Settings'!$B$8)-$J46)*1440,0))),""))</f>
        <v/>
      </c>
      <c r="T46" s="44">
        <f>IF(COUNTA($A46:$R46)=0,"",IFERROR(IF($B46="","",MAX(0,ROUND((IF(OR($K46="Closed",$K46="Canceled"),IF($P46="",$Q46,$P46),'Settings'!$B$8)-$B46)*24,1))),""))</f>
        <v/>
      </c>
      <c r="U46" s="44">
        <f>IF(COUNTA($A46:$R46)=0,"",IFERROR(VLOOKUP($I46,'Settings'!$A$12:$B$15,2,FALSE),""))</f>
        <v/>
      </c>
      <c r="V46" s="45">
        <f>IF(COUNTA($A46:$R46)=0,"",IFERROR(IF(OR($B46="",$U46=""),"",$B46+$U46/24),""))</f>
        <v/>
      </c>
      <c r="W46" s="25">
        <f>IF(COUNTA($A46:$R46)=0,"",IFERROR(IF($V46="","",IF(OR($K46="Closed",$K46="Canceled"),IF(IF($P46="",$Q46,$P46)&lt;=$V46,"Met","Missed"),IF('Settings'!$B$8&gt;$V46,"Overdue","Within Target"))),""))</f>
        <v/>
      </c>
      <c r="X46" s="46">
        <f>IF(COUNTA($A46:$R46)=0,"",IFERROR(ROUND($S46/60*'Settings'!$B$5,2),0))</f>
        <v/>
      </c>
      <c r="Y46" s="46">
        <f>IF(COUNTA($A46:$R46)=0,"",IFERROR($R46+$X46,0))</f>
        <v/>
      </c>
      <c r="Z46" s="25">
        <f>IF(COUNTA($A46:$R46)=0,"",IFERROR(IF(OR($K46="Closed",$K46="Canceled"),"No",IF($O46="","Missing Due Date",IF(INT($O46)&lt;INT('Settings'!$B$8),"Overdue",IF(INT($O46)=INT('Settings'!$B$8),"Due Today",IF(INT($O46)&lt;=INT('Settings'!$B$8)+'Settings'!$B$6,"Due Soon","Upcoming"))))),"Check date"))</f>
        <v/>
      </c>
      <c r="AA46" s="27">
        <f>IF(COUNTA($A46:$R46)=0,"",IF($A46="","Missing ID",IF(COUNTIF($A$5:$A$1004,$A46)&gt;1,"Duplicate ID",IF(OR($B46="",$C46="",$D46="",$H46="",$I46="",$K46="",$L46="",$Q46=""),"Missing required field",IF(AND($K46="Closed",$P46=""),"Closed without Resolved At",IF(AND($P46&lt;&gt;"",$P46&lt;$B46),"Resolved before Reported",IF(AND($Q46&lt;&gt;"",$Q46&lt;$B46),"Last Updated before Reported","OK")))))))</f>
        <v/>
      </c>
    </row>
    <row r="47">
      <c r="A47" s="17" t="n"/>
      <c r="B47" s="41" t="n"/>
      <c r="C47" s="42" t="n"/>
      <c r="D47" s="17" t="n"/>
      <c r="E47" s="20" t="n"/>
      <c r="F47" s="17" t="n"/>
      <c r="G47" s="17" t="n"/>
      <c r="H47" s="17" t="n"/>
      <c r="I47" s="17" t="n"/>
      <c r="J47" s="41" t="n"/>
      <c r="K47" s="17" t="n"/>
      <c r="L47" s="17" t="n"/>
      <c r="M47" s="17" t="n"/>
      <c r="N47" s="20" t="n"/>
      <c r="O47" s="42" t="n"/>
      <c r="P47" s="41" t="n"/>
      <c r="Q47" s="41" t="n"/>
      <c r="R47" s="43" t="n"/>
      <c r="S47" s="22">
        <f>IF(COUNTA($A47:$R47)=0,"",IFERROR(IF($J47="","",MAX(0,ROUND((IF(OR($K47="Closed",$K47="Canceled"),IF($P47="",$Q47,$P47),'Settings'!$B$8)-$J47)*1440,0))),""))</f>
        <v/>
      </c>
      <c r="T47" s="44">
        <f>IF(COUNTA($A47:$R47)=0,"",IFERROR(IF($B47="","",MAX(0,ROUND((IF(OR($K47="Closed",$K47="Canceled"),IF($P47="",$Q47,$P47),'Settings'!$B$8)-$B47)*24,1))),""))</f>
        <v/>
      </c>
      <c r="U47" s="44">
        <f>IF(COUNTA($A47:$R47)=0,"",IFERROR(VLOOKUP($I47,'Settings'!$A$12:$B$15,2,FALSE),""))</f>
        <v/>
      </c>
      <c r="V47" s="45">
        <f>IF(COUNTA($A47:$R47)=0,"",IFERROR(IF(OR($B47="",$U47=""),"",$B47+$U47/24),""))</f>
        <v/>
      </c>
      <c r="W47" s="25">
        <f>IF(COUNTA($A47:$R47)=0,"",IFERROR(IF($V47="","",IF(OR($K47="Closed",$K47="Canceled"),IF(IF($P47="",$Q47,$P47)&lt;=$V47,"Met","Missed"),IF('Settings'!$B$8&gt;$V47,"Overdue","Within Target"))),""))</f>
        <v/>
      </c>
      <c r="X47" s="46">
        <f>IF(COUNTA($A47:$R47)=0,"",IFERROR(ROUND($S47/60*'Settings'!$B$5,2),0))</f>
        <v/>
      </c>
      <c r="Y47" s="46">
        <f>IF(COUNTA($A47:$R47)=0,"",IFERROR($R47+$X47,0))</f>
        <v/>
      </c>
      <c r="Z47" s="25">
        <f>IF(COUNTA($A47:$R47)=0,"",IFERROR(IF(OR($K47="Closed",$K47="Canceled"),"No",IF($O47="","Missing Due Date",IF(INT($O47)&lt;INT('Settings'!$B$8),"Overdue",IF(INT($O47)=INT('Settings'!$B$8),"Due Today",IF(INT($O47)&lt;=INT('Settings'!$B$8)+'Settings'!$B$6,"Due Soon","Upcoming"))))),"Check date"))</f>
        <v/>
      </c>
      <c r="AA47" s="27">
        <f>IF(COUNTA($A47:$R47)=0,"",IF($A47="","Missing ID",IF(COUNTIF($A$5:$A$1004,$A47)&gt;1,"Duplicate ID",IF(OR($B47="",$C47="",$D47="",$H47="",$I47="",$K47="",$L47="",$Q47=""),"Missing required field",IF(AND($K47="Closed",$P47=""),"Closed without Resolved At",IF(AND($P47&lt;&gt;"",$P47&lt;$B47),"Resolved before Reported",IF(AND($Q47&lt;&gt;"",$Q47&lt;$B47),"Last Updated before Reported","OK")))))))</f>
        <v/>
      </c>
    </row>
    <row r="48">
      <c r="A48" s="17" t="n"/>
      <c r="B48" s="41" t="n"/>
      <c r="C48" s="42" t="n"/>
      <c r="D48" s="17" t="n"/>
      <c r="E48" s="20" t="n"/>
      <c r="F48" s="17" t="n"/>
      <c r="G48" s="17" t="n"/>
      <c r="H48" s="17" t="n"/>
      <c r="I48" s="17" t="n"/>
      <c r="J48" s="41" t="n"/>
      <c r="K48" s="17" t="n"/>
      <c r="L48" s="17" t="n"/>
      <c r="M48" s="17" t="n"/>
      <c r="N48" s="20" t="n"/>
      <c r="O48" s="42" t="n"/>
      <c r="P48" s="41" t="n"/>
      <c r="Q48" s="41" t="n"/>
      <c r="R48" s="43" t="n"/>
      <c r="S48" s="22">
        <f>IF(COUNTA($A48:$R48)=0,"",IFERROR(IF($J48="","",MAX(0,ROUND((IF(OR($K48="Closed",$K48="Canceled"),IF($P48="",$Q48,$P48),'Settings'!$B$8)-$J48)*1440,0))),""))</f>
        <v/>
      </c>
      <c r="T48" s="44">
        <f>IF(COUNTA($A48:$R48)=0,"",IFERROR(IF($B48="","",MAX(0,ROUND((IF(OR($K48="Closed",$K48="Canceled"),IF($P48="",$Q48,$P48),'Settings'!$B$8)-$B48)*24,1))),""))</f>
        <v/>
      </c>
      <c r="U48" s="44">
        <f>IF(COUNTA($A48:$R48)=0,"",IFERROR(VLOOKUP($I48,'Settings'!$A$12:$B$15,2,FALSE),""))</f>
        <v/>
      </c>
      <c r="V48" s="45">
        <f>IF(COUNTA($A48:$R48)=0,"",IFERROR(IF(OR($B48="",$U48=""),"",$B48+$U48/24),""))</f>
        <v/>
      </c>
      <c r="W48" s="25">
        <f>IF(COUNTA($A48:$R48)=0,"",IFERROR(IF($V48="","",IF(OR($K48="Closed",$K48="Canceled"),IF(IF($P48="",$Q48,$P48)&lt;=$V48,"Met","Missed"),IF('Settings'!$B$8&gt;$V48,"Overdue","Within Target"))),""))</f>
        <v/>
      </c>
      <c r="X48" s="46">
        <f>IF(COUNTA($A48:$R48)=0,"",IFERROR(ROUND($S48/60*'Settings'!$B$5,2),0))</f>
        <v/>
      </c>
      <c r="Y48" s="46">
        <f>IF(COUNTA($A48:$R48)=0,"",IFERROR($R48+$X48,0))</f>
        <v/>
      </c>
      <c r="Z48" s="25">
        <f>IF(COUNTA($A48:$R48)=0,"",IFERROR(IF(OR($K48="Closed",$K48="Canceled"),"No",IF($O48="","Missing Due Date",IF(INT($O48)&lt;INT('Settings'!$B$8),"Overdue",IF(INT($O48)=INT('Settings'!$B$8),"Due Today",IF(INT($O48)&lt;=INT('Settings'!$B$8)+'Settings'!$B$6,"Due Soon","Upcoming"))))),"Check date"))</f>
        <v/>
      </c>
      <c r="AA48" s="27">
        <f>IF(COUNTA($A48:$R48)=0,"",IF($A48="","Missing ID",IF(COUNTIF($A$5:$A$1004,$A48)&gt;1,"Duplicate ID",IF(OR($B48="",$C48="",$D48="",$H48="",$I48="",$K48="",$L48="",$Q48=""),"Missing required field",IF(AND($K48="Closed",$P48=""),"Closed without Resolved At",IF(AND($P48&lt;&gt;"",$P48&lt;$B48),"Resolved before Reported",IF(AND($Q48&lt;&gt;"",$Q48&lt;$B48),"Last Updated before Reported","OK")))))))</f>
        <v/>
      </c>
    </row>
    <row r="49">
      <c r="A49" s="17" t="n"/>
      <c r="B49" s="41" t="n"/>
      <c r="C49" s="42" t="n"/>
      <c r="D49" s="17" t="n"/>
      <c r="E49" s="20" t="n"/>
      <c r="F49" s="17" t="n"/>
      <c r="G49" s="17" t="n"/>
      <c r="H49" s="17" t="n"/>
      <c r="I49" s="17" t="n"/>
      <c r="J49" s="41" t="n"/>
      <c r="K49" s="17" t="n"/>
      <c r="L49" s="17" t="n"/>
      <c r="M49" s="17" t="n"/>
      <c r="N49" s="20" t="n"/>
      <c r="O49" s="42" t="n"/>
      <c r="P49" s="41" t="n"/>
      <c r="Q49" s="41" t="n"/>
      <c r="R49" s="43" t="n"/>
      <c r="S49" s="22">
        <f>IF(COUNTA($A49:$R49)=0,"",IFERROR(IF($J49="","",MAX(0,ROUND((IF(OR($K49="Closed",$K49="Canceled"),IF($P49="",$Q49,$P49),'Settings'!$B$8)-$J49)*1440,0))),""))</f>
        <v/>
      </c>
      <c r="T49" s="44">
        <f>IF(COUNTA($A49:$R49)=0,"",IFERROR(IF($B49="","",MAX(0,ROUND((IF(OR($K49="Closed",$K49="Canceled"),IF($P49="",$Q49,$P49),'Settings'!$B$8)-$B49)*24,1))),""))</f>
        <v/>
      </c>
      <c r="U49" s="44">
        <f>IF(COUNTA($A49:$R49)=0,"",IFERROR(VLOOKUP($I49,'Settings'!$A$12:$B$15,2,FALSE),""))</f>
        <v/>
      </c>
      <c r="V49" s="45">
        <f>IF(COUNTA($A49:$R49)=0,"",IFERROR(IF(OR($B49="",$U49=""),"",$B49+$U49/24),""))</f>
        <v/>
      </c>
      <c r="W49" s="25">
        <f>IF(COUNTA($A49:$R49)=0,"",IFERROR(IF($V49="","",IF(OR($K49="Closed",$K49="Canceled"),IF(IF($P49="",$Q49,$P49)&lt;=$V49,"Met","Missed"),IF('Settings'!$B$8&gt;$V49,"Overdue","Within Target"))),""))</f>
        <v/>
      </c>
      <c r="X49" s="46">
        <f>IF(COUNTA($A49:$R49)=0,"",IFERROR(ROUND($S49/60*'Settings'!$B$5,2),0))</f>
        <v/>
      </c>
      <c r="Y49" s="46">
        <f>IF(COUNTA($A49:$R49)=0,"",IFERROR($R49+$X49,0))</f>
        <v/>
      </c>
      <c r="Z49" s="25">
        <f>IF(COUNTA($A49:$R49)=0,"",IFERROR(IF(OR($K49="Closed",$K49="Canceled"),"No",IF($O49="","Missing Due Date",IF(INT($O49)&lt;INT('Settings'!$B$8),"Overdue",IF(INT($O49)=INT('Settings'!$B$8),"Due Today",IF(INT($O49)&lt;=INT('Settings'!$B$8)+'Settings'!$B$6,"Due Soon","Upcoming"))))),"Check date"))</f>
        <v/>
      </c>
      <c r="AA49" s="27">
        <f>IF(COUNTA($A49:$R49)=0,"",IF($A49="","Missing ID",IF(COUNTIF($A$5:$A$1004,$A49)&gt;1,"Duplicate ID",IF(OR($B49="",$C49="",$D49="",$H49="",$I49="",$K49="",$L49="",$Q49=""),"Missing required field",IF(AND($K49="Closed",$P49=""),"Closed without Resolved At",IF(AND($P49&lt;&gt;"",$P49&lt;$B49),"Resolved before Reported",IF(AND($Q49&lt;&gt;"",$Q49&lt;$B49),"Last Updated before Reported","OK")))))))</f>
        <v/>
      </c>
    </row>
    <row r="50">
      <c r="A50" s="17" t="n"/>
      <c r="B50" s="41" t="n"/>
      <c r="C50" s="42" t="n"/>
      <c r="D50" s="17" t="n"/>
      <c r="E50" s="20" t="n"/>
      <c r="F50" s="17" t="n"/>
      <c r="G50" s="17" t="n"/>
      <c r="H50" s="17" t="n"/>
      <c r="I50" s="17" t="n"/>
      <c r="J50" s="41" t="n"/>
      <c r="K50" s="17" t="n"/>
      <c r="L50" s="17" t="n"/>
      <c r="M50" s="17" t="n"/>
      <c r="N50" s="20" t="n"/>
      <c r="O50" s="42" t="n"/>
      <c r="P50" s="41" t="n"/>
      <c r="Q50" s="41" t="n"/>
      <c r="R50" s="43" t="n"/>
      <c r="S50" s="22">
        <f>IF(COUNTA($A50:$R50)=0,"",IFERROR(IF($J50="","",MAX(0,ROUND((IF(OR($K50="Closed",$K50="Canceled"),IF($P50="",$Q50,$P50),'Settings'!$B$8)-$J50)*1440,0))),""))</f>
        <v/>
      </c>
      <c r="T50" s="44">
        <f>IF(COUNTA($A50:$R50)=0,"",IFERROR(IF($B50="","",MAX(0,ROUND((IF(OR($K50="Closed",$K50="Canceled"),IF($P50="",$Q50,$P50),'Settings'!$B$8)-$B50)*24,1))),""))</f>
        <v/>
      </c>
      <c r="U50" s="44">
        <f>IF(COUNTA($A50:$R50)=0,"",IFERROR(VLOOKUP($I50,'Settings'!$A$12:$B$15,2,FALSE),""))</f>
        <v/>
      </c>
      <c r="V50" s="45">
        <f>IF(COUNTA($A50:$R50)=0,"",IFERROR(IF(OR($B50="",$U50=""),"",$B50+$U50/24),""))</f>
        <v/>
      </c>
      <c r="W50" s="25">
        <f>IF(COUNTA($A50:$R50)=0,"",IFERROR(IF($V50="","",IF(OR($K50="Closed",$K50="Canceled"),IF(IF($P50="",$Q50,$P50)&lt;=$V50,"Met","Missed"),IF('Settings'!$B$8&gt;$V50,"Overdue","Within Target"))),""))</f>
        <v/>
      </c>
      <c r="X50" s="46">
        <f>IF(COUNTA($A50:$R50)=0,"",IFERROR(ROUND($S50/60*'Settings'!$B$5,2),0))</f>
        <v/>
      </c>
      <c r="Y50" s="46">
        <f>IF(COUNTA($A50:$R50)=0,"",IFERROR($R50+$X50,0))</f>
        <v/>
      </c>
      <c r="Z50" s="25">
        <f>IF(COUNTA($A50:$R50)=0,"",IFERROR(IF(OR($K50="Closed",$K50="Canceled"),"No",IF($O50="","Missing Due Date",IF(INT($O50)&lt;INT('Settings'!$B$8),"Overdue",IF(INT($O50)=INT('Settings'!$B$8),"Due Today",IF(INT($O50)&lt;=INT('Settings'!$B$8)+'Settings'!$B$6,"Due Soon","Upcoming"))))),"Check date"))</f>
        <v/>
      </c>
      <c r="AA50" s="27">
        <f>IF(COUNTA($A50:$R50)=0,"",IF($A50="","Missing ID",IF(COUNTIF($A$5:$A$1004,$A50)&gt;1,"Duplicate ID",IF(OR($B50="",$C50="",$D50="",$H50="",$I50="",$K50="",$L50="",$Q50=""),"Missing required field",IF(AND($K50="Closed",$P50=""),"Closed without Resolved At",IF(AND($P50&lt;&gt;"",$P50&lt;$B50),"Resolved before Reported",IF(AND($Q50&lt;&gt;"",$Q50&lt;$B50),"Last Updated before Reported","OK")))))))</f>
        <v/>
      </c>
    </row>
    <row r="51">
      <c r="A51" s="17" t="n"/>
      <c r="B51" s="41" t="n"/>
      <c r="C51" s="42" t="n"/>
      <c r="D51" s="17" t="n"/>
      <c r="E51" s="20" t="n"/>
      <c r="F51" s="17" t="n"/>
      <c r="G51" s="17" t="n"/>
      <c r="H51" s="17" t="n"/>
      <c r="I51" s="17" t="n"/>
      <c r="J51" s="41" t="n"/>
      <c r="K51" s="17" t="n"/>
      <c r="L51" s="17" t="n"/>
      <c r="M51" s="17" t="n"/>
      <c r="N51" s="20" t="n"/>
      <c r="O51" s="42" t="n"/>
      <c r="P51" s="41" t="n"/>
      <c r="Q51" s="41" t="n"/>
      <c r="R51" s="43" t="n"/>
      <c r="S51" s="22">
        <f>IF(COUNTA($A51:$R51)=0,"",IFERROR(IF($J51="","",MAX(0,ROUND((IF(OR($K51="Closed",$K51="Canceled"),IF($P51="",$Q51,$P51),'Settings'!$B$8)-$J51)*1440,0))),""))</f>
        <v/>
      </c>
      <c r="T51" s="44">
        <f>IF(COUNTA($A51:$R51)=0,"",IFERROR(IF($B51="","",MAX(0,ROUND((IF(OR($K51="Closed",$K51="Canceled"),IF($P51="",$Q51,$P51),'Settings'!$B$8)-$B51)*24,1))),""))</f>
        <v/>
      </c>
      <c r="U51" s="44">
        <f>IF(COUNTA($A51:$R51)=0,"",IFERROR(VLOOKUP($I51,'Settings'!$A$12:$B$15,2,FALSE),""))</f>
        <v/>
      </c>
      <c r="V51" s="45">
        <f>IF(COUNTA($A51:$R51)=0,"",IFERROR(IF(OR($B51="",$U51=""),"",$B51+$U51/24),""))</f>
        <v/>
      </c>
      <c r="W51" s="25">
        <f>IF(COUNTA($A51:$R51)=0,"",IFERROR(IF($V51="","",IF(OR($K51="Closed",$K51="Canceled"),IF(IF($P51="",$Q51,$P51)&lt;=$V51,"Met","Missed"),IF('Settings'!$B$8&gt;$V51,"Overdue","Within Target"))),""))</f>
        <v/>
      </c>
      <c r="X51" s="46">
        <f>IF(COUNTA($A51:$R51)=0,"",IFERROR(ROUND($S51/60*'Settings'!$B$5,2),0))</f>
        <v/>
      </c>
      <c r="Y51" s="46">
        <f>IF(COUNTA($A51:$R51)=0,"",IFERROR($R51+$X51,0))</f>
        <v/>
      </c>
      <c r="Z51" s="25">
        <f>IF(COUNTA($A51:$R51)=0,"",IFERROR(IF(OR($K51="Closed",$K51="Canceled"),"No",IF($O51="","Missing Due Date",IF(INT($O51)&lt;INT('Settings'!$B$8),"Overdue",IF(INT($O51)=INT('Settings'!$B$8),"Due Today",IF(INT($O51)&lt;=INT('Settings'!$B$8)+'Settings'!$B$6,"Due Soon","Upcoming"))))),"Check date"))</f>
        <v/>
      </c>
      <c r="AA51" s="27">
        <f>IF(COUNTA($A51:$R51)=0,"",IF($A51="","Missing ID",IF(COUNTIF($A$5:$A$1004,$A51)&gt;1,"Duplicate ID",IF(OR($B51="",$C51="",$D51="",$H51="",$I51="",$K51="",$L51="",$Q51=""),"Missing required field",IF(AND($K51="Closed",$P51=""),"Closed without Resolved At",IF(AND($P51&lt;&gt;"",$P51&lt;$B51),"Resolved before Reported",IF(AND($Q51&lt;&gt;"",$Q51&lt;$B51),"Last Updated before Reported","OK")))))))</f>
        <v/>
      </c>
    </row>
    <row r="52">
      <c r="A52" s="17" t="n"/>
      <c r="B52" s="41" t="n"/>
      <c r="C52" s="42" t="n"/>
      <c r="D52" s="17" t="n"/>
      <c r="E52" s="20" t="n"/>
      <c r="F52" s="17" t="n"/>
      <c r="G52" s="17" t="n"/>
      <c r="H52" s="17" t="n"/>
      <c r="I52" s="17" t="n"/>
      <c r="J52" s="41" t="n"/>
      <c r="K52" s="17" t="n"/>
      <c r="L52" s="17" t="n"/>
      <c r="M52" s="17" t="n"/>
      <c r="N52" s="20" t="n"/>
      <c r="O52" s="42" t="n"/>
      <c r="P52" s="41" t="n"/>
      <c r="Q52" s="41" t="n"/>
      <c r="R52" s="43" t="n"/>
      <c r="S52" s="22">
        <f>IF(COUNTA($A52:$R52)=0,"",IFERROR(IF($J52="","",MAX(0,ROUND((IF(OR($K52="Closed",$K52="Canceled"),IF($P52="",$Q52,$P52),'Settings'!$B$8)-$J52)*1440,0))),""))</f>
        <v/>
      </c>
      <c r="T52" s="44">
        <f>IF(COUNTA($A52:$R52)=0,"",IFERROR(IF($B52="","",MAX(0,ROUND((IF(OR($K52="Closed",$K52="Canceled"),IF($P52="",$Q52,$P52),'Settings'!$B$8)-$B52)*24,1))),""))</f>
        <v/>
      </c>
      <c r="U52" s="44">
        <f>IF(COUNTA($A52:$R52)=0,"",IFERROR(VLOOKUP($I52,'Settings'!$A$12:$B$15,2,FALSE),""))</f>
        <v/>
      </c>
      <c r="V52" s="45">
        <f>IF(COUNTA($A52:$R52)=0,"",IFERROR(IF(OR($B52="",$U52=""),"",$B52+$U52/24),""))</f>
        <v/>
      </c>
      <c r="W52" s="25">
        <f>IF(COUNTA($A52:$R52)=0,"",IFERROR(IF($V52="","",IF(OR($K52="Closed",$K52="Canceled"),IF(IF($P52="",$Q52,$P52)&lt;=$V52,"Met","Missed"),IF('Settings'!$B$8&gt;$V52,"Overdue","Within Target"))),""))</f>
        <v/>
      </c>
      <c r="X52" s="46">
        <f>IF(COUNTA($A52:$R52)=0,"",IFERROR(ROUND($S52/60*'Settings'!$B$5,2),0))</f>
        <v/>
      </c>
      <c r="Y52" s="46">
        <f>IF(COUNTA($A52:$R52)=0,"",IFERROR($R52+$X52,0))</f>
        <v/>
      </c>
      <c r="Z52" s="25">
        <f>IF(COUNTA($A52:$R52)=0,"",IFERROR(IF(OR($K52="Closed",$K52="Canceled"),"No",IF($O52="","Missing Due Date",IF(INT($O52)&lt;INT('Settings'!$B$8),"Overdue",IF(INT($O52)=INT('Settings'!$B$8),"Due Today",IF(INT($O52)&lt;=INT('Settings'!$B$8)+'Settings'!$B$6,"Due Soon","Upcoming"))))),"Check date"))</f>
        <v/>
      </c>
      <c r="AA52" s="27">
        <f>IF(COUNTA($A52:$R52)=0,"",IF($A52="","Missing ID",IF(COUNTIF($A$5:$A$1004,$A52)&gt;1,"Duplicate ID",IF(OR($B52="",$C52="",$D52="",$H52="",$I52="",$K52="",$L52="",$Q52=""),"Missing required field",IF(AND($K52="Closed",$P52=""),"Closed without Resolved At",IF(AND($P52&lt;&gt;"",$P52&lt;$B52),"Resolved before Reported",IF(AND($Q52&lt;&gt;"",$Q52&lt;$B52),"Last Updated before Reported","OK")))))))</f>
        <v/>
      </c>
    </row>
    <row r="53">
      <c r="A53" s="17" t="n"/>
      <c r="B53" s="41" t="n"/>
      <c r="C53" s="42" t="n"/>
      <c r="D53" s="17" t="n"/>
      <c r="E53" s="20" t="n"/>
      <c r="F53" s="17" t="n"/>
      <c r="G53" s="17" t="n"/>
      <c r="H53" s="17" t="n"/>
      <c r="I53" s="17" t="n"/>
      <c r="J53" s="41" t="n"/>
      <c r="K53" s="17" t="n"/>
      <c r="L53" s="17" t="n"/>
      <c r="M53" s="17" t="n"/>
      <c r="N53" s="20" t="n"/>
      <c r="O53" s="42" t="n"/>
      <c r="P53" s="41" t="n"/>
      <c r="Q53" s="41" t="n"/>
      <c r="R53" s="43" t="n"/>
      <c r="S53" s="22">
        <f>IF(COUNTA($A53:$R53)=0,"",IFERROR(IF($J53="","",MAX(0,ROUND((IF(OR($K53="Closed",$K53="Canceled"),IF($P53="",$Q53,$P53),'Settings'!$B$8)-$J53)*1440,0))),""))</f>
        <v/>
      </c>
      <c r="T53" s="44">
        <f>IF(COUNTA($A53:$R53)=0,"",IFERROR(IF($B53="","",MAX(0,ROUND((IF(OR($K53="Closed",$K53="Canceled"),IF($P53="",$Q53,$P53),'Settings'!$B$8)-$B53)*24,1))),""))</f>
        <v/>
      </c>
      <c r="U53" s="44">
        <f>IF(COUNTA($A53:$R53)=0,"",IFERROR(VLOOKUP($I53,'Settings'!$A$12:$B$15,2,FALSE),""))</f>
        <v/>
      </c>
      <c r="V53" s="45">
        <f>IF(COUNTA($A53:$R53)=0,"",IFERROR(IF(OR($B53="",$U53=""),"",$B53+$U53/24),""))</f>
        <v/>
      </c>
      <c r="W53" s="25">
        <f>IF(COUNTA($A53:$R53)=0,"",IFERROR(IF($V53="","",IF(OR($K53="Closed",$K53="Canceled"),IF(IF($P53="",$Q53,$P53)&lt;=$V53,"Met","Missed"),IF('Settings'!$B$8&gt;$V53,"Overdue","Within Target"))),""))</f>
        <v/>
      </c>
      <c r="X53" s="46">
        <f>IF(COUNTA($A53:$R53)=0,"",IFERROR(ROUND($S53/60*'Settings'!$B$5,2),0))</f>
        <v/>
      </c>
      <c r="Y53" s="46">
        <f>IF(COUNTA($A53:$R53)=0,"",IFERROR($R53+$X53,0))</f>
        <v/>
      </c>
      <c r="Z53" s="25">
        <f>IF(COUNTA($A53:$R53)=0,"",IFERROR(IF(OR($K53="Closed",$K53="Canceled"),"No",IF($O53="","Missing Due Date",IF(INT($O53)&lt;INT('Settings'!$B$8),"Overdue",IF(INT($O53)=INT('Settings'!$B$8),"Due Today",IF(INT($O53)&lt;=INT('Settings'!$B$8)+'Settings'!$B$6,"Due Soon","Upcoming"))))),"Check date"))</f>
        <v/>
      </c>
      <c r="AA53" s="27">
        <f>IF(COUNTA($A53:$R53)=0,"",IF($A53="","Missing ID",IF(COUNTIF($A$5:$A$1004,$A53)&gt;1,"Duplicate ID",IF(OR($B53="",$C53="",$D53="",$H53="",$I53="",$K53="",$L53="",$Q53=""),"Missing required field",IF(AND($K53="Closed",$P53=""),"Closed without Resolved At",IF(AND($P53&lt;&gt;"",$P53&lt;$B53),"Resolved before Reported",IF(AND($Q53&lt;&gt;"",$Q53&lt;$B53),"Last Updated before Reported","OK")))))))</f>
        <v/>
      </c>
    </row>
    <row r="54">
      <c r="A54" s="17" t="n"/>
      <c r="B54" s="41" t="n"/>
      <c r="C54" s="42" t="n"/>
      <c r="D54" s="17" t="n"/>
      <c r="E54" s="20" t="n"/>
      <c r="F54" s="17" t="n"/>
      <c r="G54" s="17" t="n"/>
      <c r="H54" s="17" t="n"/>
      <c r="I54" s="17" t="n"/>
      <c r="J54" s="41" t="n"/>
      <c r="K54" s="17" t="n"/>
      <c r="L54" s="17" t="n"/>
      <c r="M54" s="17" t="n"/>
      <c r="N54" s="20" t="n"/>
      <c r="O54" s="42" t="n"/>
      <c r="P54" s="41" t="n"/>
      <c r="Q54" s="41" t="n"/>
      <c r="R54" s="43" t="n"/>
      <c r="S54" s="22">
        <f>IF(COUNTA($A54:$R54)=0,"",IFERROR(IF($J54="","",MAX(0,ROUND((IF(OR($K54="Closed",$K54="Canceled"),IF($P54="",$Q54,$P54),'Settings'!$B$8)-$J54)*1440,0))),""))</f>
        <v/>
      </c>
      <c r="T54" s="44">
        <f>IF(COUNTA($A54:$R54)=0,"",IFERROR(IF($B54="","",MAX(0,ROUND((IF(OR($K54="Closed",$K54="Canceled"),IF($P54="",$Q54,$P54),'Settings'!$B$8)-$B54)*24,1))),""))</f>
        <v/>
      </c>
      <c r="U54" s="44">
        <f>IF(COUNTA($A54:$R54)=0,"",IFERROR(VLOOKUP($I54,'Settings'!$A$12:$B$15,2,FALSE),""))</f>
        <v/>
      </c>
      <c r="V54" s="45">
        <f>IF(COUNTA($A54:$R54)=0,"",IFERROR(IF(OR($B54="",$U54=""),"",$B54+$U54/24),""))</f>
        <v/>
      </c>
      <c r="W54" s="25">
        <f>IF(COUNTA($A54:$R54)=0,"",IFERROR(IF($V54="","",IF(OR($K54="Closed",$K54="Canceled"),IF(IF($P54="",$Q54,$P54)&lt;=$V54,"Met","Missed"),IF('Settings'!$B$8&gt;$V54,"Overdue","Within Target"))),""))</f>
        <v/>
      </c>
      <c r="X54" s="46">
        <f>IF(COUNTA($A54:$R54)=0,"",IFERROR(ROUND($S54/60*'Settings'!$B$5,2),0))</f>
        <v/>
      </c>
      <c r="Y54" s="46">
        <f>IF(COUNTA($A54:$R54)=0,"",IFERROR($R54+$X54,0))</f>
        <v/>
      </c>
      <c r="Z54" s="25">
        <f>IF(COUNTA($A54:$R54)=0,"",IFERROR(IF(OR($K54="Closed",$K54="Canceled"),"No",IF($O54="","Missing Due Date",IF(INT($O54)&lt;INT('Settings'!$B$8),"Overdue",IF(INT($O54)=INT('Settings'!$B$8),"Due Today",IF(INT($O54)&lt;=INT('Settings'!$B$8)+'Settings'!$B$6,"Due Soon","Upcoming"))))),"Check date"))</f>
        <v/>
      </c>
      <c r="AA54" s="27">
        <f>IF(COUNTA($A54:$R54)=0,"",IF($A54="","Missing ID",IF(COUNTIF($A$5:$A$1004,$A54)&gt;1,"Duplicate ID",IF(OR($B54="",$C54="",$D54="",$H54="",$I54="",$K54="",$L54="",$Q54=""),"Missing required field",IF(AND($K54="Closed",$P54=""),"Closed without Resolved At",IF(AND($P54&lt;&gt;"",$P54&lt;$B54),"Resolved before Reported",IF(AND($Q54&lt;&gt;"",$Q54&lt;$B54),"Last Updated before Reported","OK")))))))</f>
        <v/>
      </c>
    </row>
    <row r="55">
      <c r="A55" s="17" t="n"/>
      <c r="B55" s="41" t="n"/>
      <c r="C55" s="42" t="n"/>
      <c r="D55" s="17" t="n"/>
      <c r="E55" s="20" t="n"/>
      <c r="F55" s="17" t="n"/>
      <c r="G55" s="17" t="n"/>
      <c r="H55" s="17" t="n"/>
      <c r="I55" s="17" t="n"/>
      <c r="J55" s="41" t="n"/>
      <c r="K55" s="17" t="n"/>
      <c r="L55" s="17" t="n"/>
      <c r="M55" s="17" t="n"/>
      <c r="N55" s="20" t="n"/>
      <c r="O55" s="42" t="n"/>
      <c r="P55" s="41" t="n"/>
      <c r="Q55" s="41" t="n"/>
      <c r="R55" s="43" t="n"/>
      <c r="S55" s="22">
        <f>IF(COUNTA($A55:$R55)=0,"",IFERROR(IF($J55="","",MAX(0,ROUND((IF(OR($K55="Closed",$K55="Canceled"),IF($P55="",$Q55,$P55),'Settings'!$B$8)-$J55)*1440,0))),""))</f>
        <v/>
      </c>
      <c r="T55" s="44">
        <f>IF(COUNTA($A55:$R55)=0,"",IFERROR(IF($B55="","",MAX(0,ROUND((IF(OR($K55="Closed",$K55="Canceled"),IF($P55="",$Q55,$P55),'Settings'!$B$8)-$B55)*24,1))),""))</f>
        <v/>
      </c>
      <c r="U55" s="44">
        <f>IF(COUNTA($A55:$R55)=0,"",IFERROR(VLOOKUP($I55,'Settings'!$A$12:$B$15,2,FALSE),""))</f>
        <v/>
      </c>
      <c r="V55" s="45">
        <f>IF(COUNTA($A55:$R55)=0,"",IFERROR(IF(OR($B55="",$U55=""),"",$B55+$U55/24),""))</f>
        <v/>
      </c>
      <c r="W55" s="25">
        <f>IF(COUNTA($A55:$R55)=0,"",IFERROR(IF($V55="","",IF(OR($K55="Closed",$K55="Canceled"),IF(IF($P55="",$Q55,$P55)&lt;=$V55,"Met","Missed"),IF('Settings'!$B$8&gt;$V55,"Overdue","Within Target"))),""))</f>
        <v/>
      </c>
      <c r="X55" s="46">
        <f>IF(COUNTA($A55:$R55)=0,"",IFERROR(ROUND($S55/60*'Settings'!$B$5,2),0))</f>
        <v/>
      </c>
      <c r="Y55" s="46">
        <f>IF(COUNTA($A55:$R55)=0,"",IFERROR($R55+$X55,0))</f>
        <v/>
      </c>
      <c r="Z55" s="25">
        <f>IF(COUNTA($A55:$R55)=0,"",IFERROR(IF(OR($K55="Closed",$K55="Canceled"),"No",IF($O55="","Missing Due Date",IF(INT($O55)&lt;INT('Settings'!$B$8),"Overdue",IF(INT($O55)=INT('Settings'!$B$8),"Due Today",IF(INT($O55)&lt;=INT('Settings'!$B$8)+'Settings'!$B$6,"Due Soon","Upcoming"))))),"Check date"))</f>
        <v/>
      </c>
      <c r="AA55" s="27">
        <f>IF(COUNTA($A55:$R55)=0,"",IF($A55="","Missing ID",IF(COUNTIF($A$5:$A$1004,$A55)&gt;1,"Duplicate ID",IF(OR($B55="",$C55="",$D55="",$H55="",$I55="",$K55="",$L55="",$Q55=""),"Missing required field",IF(AND($K55="Closed",$P55=""),"Closed without Resolved At",IF(AND($P55&lt;&gt;"",$P55&lt;$B55),"Resolved before Reported",IF(AND($Q55&lt;&gt;"",$Q55&lt;$B55),"Last Updated before Reported","OK")))))))</f>
        <v/>
      </c>
    </row>
    <row r="56">
      <c r="A56" s="17" t="n"/>
      <c r="B56" s="41" t="n"/>
      <c r="C56" s="42" t="n"/>
      <c r="D56" s="17" t="n"/>
      <c r="E56" s="20" t="n"/>
      <c r="F56" s="17" t="n"/>
      <c r="G56" s="17" t="n"/>
      <c r="H56" s="17" t="n"/>
      <c r="I56" s="17" t="n"/>
      <c r="J56" s="41" t="n"/>
      <c r="K56" s="17" t="n"/>
      <c r="L56" s="17" t="n"/>
      <c r="M56" s="17" t="n"/>
      <c r="N56" s="20" t="n"/>
      <c r="O56" s="42" t="n"/>
      <c r="P56" s="41" t="n"/>
      <c r="Q56" s="41" t="n"/>
      <c r="R56" s="43" t="n"/>
      <c r="S56" s="22">
        <f>IF(COUNTA($A56:$R56)=0,"",IFERROR(IF($J56="","",MAX(0,ROUND((IF(OR($K56="Closed",$K56="Canceled"),IF($P56="",$Q56,$P56),'Settings'!$B$8)-$J56)*1440,0))),""))</f>
        <v/>
      </c>
      <c r="T56" s="44">
        <f>IF(COUNTA($A56:$R56)=0,"",IFERROR(IF($B56="","",MAX(0,ROUND((IF(OR($K56="Closed",$K56="Canceled"),IF($P56="",$Q56,$P56),'Settings'!$B$8)-$B56)*24,1))),""))</f>
        <v/>
      </c>
      <c r="U56" s="44">
        <f>IF(COUNTA($A56:$R56)=0,"",IFERROR(VLOOKUP($I56,'Settings'!$A$12:$B$15,2,FALSE),""))</f>
        <v/>
      </c>
      <c r="V56" s="45">
        <f>IF(COUNTA($A56:$R56)=0,"",IFERROR(IF(OR($B56="",$U56=""),"",$B56+$U56/24),""))</f>
        <v/>
      </c>
      <c r="W56" s="25">
        <f>IF(COUNTA($A56:$R56)=0,"",IFERROR(IF($V56="","",IF(OR($K56="Closed",$K56="Canceled"),IF(IF($P56="",$Q56,$P56)&lt;=$V56,"Met","Missed"),IF('Settings'!$B$8&gt;$V56,"Overdue","Within Target"))),""))</f>
        <v/>
      </c>
      <c r="X56" s="46">
        <f>IF(COUNTA($A56:$R56)=0,"",IFERROR(ROUND($S56/60*'Settings'!$B$5,2),0))</f>
        <v/>
      </c>
      <c r="Y56" s="46">
        <f>IF(COUNTA($A56:$R56)=0,"",IFERROR($R56+$X56,0))</f>
        <v/>
      </c>
      <c r="Z56" s="25">
        <f>IF(COUNTA($A56:$R56)=0,"",IFERROR(IF(OR($K56="Closed",$K56="Canceled"),"No",IF($O56="","Missing Due Date",IF(INT($O56)&lt;INT('Settings'!$B$8),"Overdue",IF(INT($O56)=INT('Settings'!$B$8),"Due Today",IF(INT($O56)&lt;=INT('Settings'!$B$8)+'Settings'!$B$6,"Due Soon","Upcoming"))))),"Check date"))</f>
        <v/>
      </c>
      <c r="AA56" s="27">
        <f>IF(COUNTA($A56:$R56)=0,"",IF($A56="","Missing ID",IF(COUNTIF($A$5:$A$1004,$A56)&gt;1,"Duplicate ID",IF(OR($B56="",$C56="",$D56="",$H56="",$I56="",$K56="",$L56="",$Q56=""),"Missing required field",IF(AND($K56="Closed",$P56=""),"Closed without Resolved At",IF(AND($P56&lt;&gt;"",$P56&lt;$B56),"Resolved before Reported",IF(AND($Q56&lt;&gt;"",$Q56&lt;$B56),"Last Updated before Reported","OK")))))))</f>
        <v/>
      </c>
    </row>
    <row r="57">
      <c r="A57" s="17" t="n"/>
      <c r="B57" s="41" t="n"/>
      <c r="C57" s="42" t="n"/>
      <c r="D57" s="17" t="n"/>
      <c r="E57" s="20" t="n"/>
      <c r="F57" s="17" t="n"/>
      <c r="G57" s="17" t="n"/>
      <c r="H57" s="17" t="n"/>
      <c r="I57" s="17" t="n"/>
      <c r="J57" s="41" t="n"/>
      <c r="K57" s="17" t="n"/>
      <c r="L57" s="17" t="n"/>
      <c r="M57" s="17" t="n"/>
      <c r="N57" s="20" t="n"/>
      <c r="O57" s="42" t="n"/>
      <c r="P57" s="41" t="n"/>
      <c r="Q57" s="41" t="n"/>
      <c r="R57" s="43" t="n"/>
      <c r="S57" s="22">
        <f>IF(COUNTA($A57:$R57)=0,"",IFERROR(IF($J57="","",MAX(0,ROUND((IF(OR($K57="Closed",$K57="Canceled"),IF($P57="",$Q57,$P57),'Settings'!$B$8)-$J57)*1440,0))),""))</f>
        <v/>
      </c>
      <c r="T57" s="44">
        <f>IF(COUNTA($A57:$R57)=0,"",IFERROR(IF($B57="","",MAX(0,ROUND((IF(OR($K57="Closed",$K57="Canceled"),IF($P57="",$Q57,$P57),'Settings'!$B$8)-$B57)*24,1))),""))</f>
        <v/>
      </c>
      <c r="U57" s="44">
        <f>IF(COUNTA($A57:$R57)=0,"",IFERROR(VLOOKUP($I57,'Settings'!$A$12:$B$15,2,FALSE),""))</f>
        <v/>
      </c>
      <c r="V57" s="45">
        <f>IF(COUNTA($A57:$R57)=0,"",IFERROR(IF(OR($B57="",$U57=""),"",$B57+$U57/24),""))</f>
        <v/>
      </c>
      <c r="W57" s="25">
        <f>IF(COUNTA($A57:$R57)=0,"",IFERROR(IF($V57="","",IF(OR($K57="Closed",$K57="Canceled"),IF(IF($P57="",$Q57,$P57)&lt;=$V57,"Met","Missed"),IF('Settings'!$B$8&gt;$V57,"Overdue","Within Target"))),""))</f>
        <v/>
      </c>
      <c r="X57" s="46">
        <f>IF(COUNTA($A57:$R57)=0,"",IFERROR(ROUND($S57/60*'Settings'!$B$5,2),0))</f>
        <v/>
      </c>
      <c r="Y57" s="46">
        <f>IF(COUNTA($A57:$R57)=0,"",IFERROR($R57+$X57,0))</f>
        <v/>
      </c>
      <c r="Z57" s="25">
        <f>IF(COUNTA($A57:$R57)=0,"",IFERROR(IF(OR($K57="Closed",$K57="Canceled"),"No",IF($O57="","Missing Due Date",IF(INT($O57)&lt;INT('Settings'!$B$8),"Overdue",IF(INT($O57)=INT('Settings'!$B$8),"Due Today",IF(INT($O57)&lt;=INT('Settings'!$B$8)+'Settings'!$B$6,"Due Soon","Upcoming"))))),"Check date"))</f>
        <v/>
      </c>
      <c r="AA57" s="27">
        <f>IF(COUNTA($A57:$R57)=0,"",IF($A57="","Missing ID",IF(COUNTIF($A$5:$A$1004,$A57)&gt;1,"Duplicate ID",IF(OR($B57="",$C57="",$D57="",$H57="",$I57="",$K57="",$L57="",$Q57=""),"Missing required field",IF(AND($K57="Closed",$P57=""),"Closed without Resolved At",IF(AND($P57&lt;&gt;"",$P57&lt;$B57),"Resolved before Reported",IF(AND($Q57&lt;&gt;"",$Q57&lt;$B57),"Last Updated before Reported","OK")))))))</f>
        <v/>
      </c>
    </row>
    <row r="58">
      <c r="A58" s="17" t="n"/>
      <c r="B58" s="41" t="n"/>
      <c r="C58" s="42" t="n"/>
      <c r="D58" s="17" t="n"/>
      <c r="E58" s="20" t="n"/>
      <c r="F58" s="17" t="n"/>
      <c r="G58" s="17" t="n"/>
      <c r="H58" s="17" t="n"/>
      <c r="I58" s="17" t="n"/>
      <c r="J58" s="41" t="n"/>
      <c r="K58" s="17" t="n"/>
      <c r="L58" s="17" t="n"/>
      <c r="M58" s="17" t="n"/>
      <c r="N58" s="20" t="n"/>
      <c r="O58" s="42" t="n"/>
      <c r="P58" s="41" t="n"/>
      <c r="Q58" s="41" t="n"/>
      <c r="R58" s="43" t="n"/>
      <c r="S58" s="22">
        <f>IF(COUNTA($A58:$R58)=0,"",IFERROR(IF($J58="","",MAX(0,ROUND((IF(OR($K58="Closed",$K58="Canceled"),IF($P58="",$Q58,$P58),'Settings'!$B$8)-$J58)*1440,0))),""))</f>
        <v/>
      </c>
      <c r="T58" s="44">
        <f>IF(COUNTA($A58:$R58)=0,"",IFERROR(IF($B58="","",MAX(0,ROUND((IF(OR($K58="Closed",$K58="Canceled"),IF($P58="",$Q58,$P58),'Settings'!$B$8)-$B58)*24,1))),""))</f>
        <v/>
      </c>
      <c r="U58" s="44">
        <f>IF(COUNTA($A58:$R58)=0,"",IFERROR(VLOOKUP($I58,'Settings'!$A$12:$B$15,2,FALSE),""))</f>
        <v/>
      </c>
      <c r="V58" s="45">
        <f>IF(COUNTA($A58:$R58)=0,"",IFERROR(IF(OR($B58="",$U58=""),"",$B58+$U58/24),""))</f>
        <v/>
      </c>
      <c r="W58" s="25">
        <f>IF(COUNTA($A58:$R58)=0,"",IFERROR(IF($V58="","",IF(OR($K58="Closed",$K58="Canceled"),IF(IF($P58="",$Q58,$P58)&lt;=$V58,"Met","Missed"),IF('Settings'!$B$8&gt;$V58,"Overdue","Within Target"))),""))</f>
        <v/>
      </c>
      <c r="X58" s="46">
        <f>IF(COUNTA($A58:$R58)=0,"",IFERROR(ROUND($S58/60*'Settings'!$B$5,2),0))</f>
        <v/>
      </c>
      <c r="Y58" s="46">
        <f>IF(COUNTA($A58:$R58)=0,"",IFERROR($R58+$X58,0))</f>
        <v/>
      </c>
      <c r="Z58" s="25">
        <f>IF(COUNTA($A58:$R58)=0,"",IFERROR(IF(OR($K58="Closed",$K58="Canceled"),"No",IF($O58="","Missing Due Date",IF(INT($O58)&lt;INT('Settings'!$B$8),"Overdue",IF(INT($O58)=INT('Settings'!$B$8),"Due Today",IF(INT($O58)&lt;=INT('Settings'!$B$8)+'Settings'!$B$6,"Due Soon","Upcoming"))))),"Check date"))</f>
        <v/>
      </c>
      <c r="AA58" s="27">
        <f>IF(COUNTA($A58:$R58)=0,"",IF($A58="","Missing ID",IF(COUNTIF($A$5:$A$1004,$A58)&gt;1,"Duplicate ID",IF(OR($B58="",$C58="",$D58="",$H58="",$I58="",$K58="",$L58="",$Q58=""),"Missing required field",IF(AND($K58="Closed",$P58=""),"Closed without Resolved At",IF(AND($P58&lt;&gt;"",$P58&lt;$B58),"Resolved before Reported",IF(AND($Q58&lt;&gt;"",$Q58&lt;$B58),"Last Updated before Reported","OK")))))))</f>
        <v/>
      </c>
    </row>
    <row r="59">
      <c r="A59" s="17" t="n"/>
      <c r="B59" s="41" t="n"/>
      <c r="C59" s="42" t="n"/>
      <c r="D59" s="17" t="n"/>
      <c r="E59" s="20" t="n"/>
      <c r="F59" s="17" t="n"/>
      <c r="G59" s="17" t="n"/>
      <c r="H59" s="17" t="n"/>
      <c r="I59" s="17" t="n"/>
      <c r="J59" s="41" t="n"/>
      <c r="K59" s="17" t="n"/>
      <c r="L59" s="17" t="n"/>
      <c r="M59" s="17" t="n"/>
      <c r="N59" s="20" t="n"/>
      <c r="O59" s="42" t="n"/>
      <c r="P59" s="41" t="n"/>
      <c r="Q59" s="41" t="n"/>
      <c r="R59" s="43" t="n"/>
      <c r="S59" s="22">
        <f>IF(COUNTA($A59:$R59)=0,"",IFERROR(IF($J59="","",MAX(0,ROUND((IF(OR($K59="Closed",$K59="Canceled"),IF($P59="",$Q59,$P59),'Settings'!$B$8)-$J59)*1440,0))),""))</f>
        <v/>
      </c>
      <c r="T59" s="44">
        <f>IF(COUNTA($A59:$R59)=0,"",IFERROR(IF($B59="","",MAX(0,ROUND((IF(OR($K59="Closed",$K59="Canceled"),IF($P59="",$Q59,$P59),'Settings'!$B$8)-$B59)*24,1))),""))</f>
        <v/>
      </c>
      <c r="U59" s="44">
        <f>IF(COUNTA($A59:$R59)=0,"",IFERROR(VLOOKUP($I59,'Settings'!$A$12:$B$15,2,FALSE),""))</f>
        <v/>
      </c>
      <c r="V59" s="45">
        <f>IF(COUNTA($A59:$R59)=0,"",IFERROR(IF(OR($B59="",$U59=""),"",$B59+$U59/24),""))</f>
        <v/>
      </c>
      <c r="W59" s="25">
        <f>IF(COUNTA($A59:$R59)=0,"",IFERROR(IF($V59="","",IF(OR($K59="Closed",$K59="Canceled"),IF(IF($P59="",$Q59,$P59)&lt;=$V59,"Met","Missed"),IF('Settings'!$B$8&gt;$V59,"Overdue","Within Target"))),""))</f>
        <v/>
      </c>
      <c r="X59" s="46">
        <f>IF(COUNTA($A59:$R59)=0,"",IFERROR(ROUND($S59/60*'Settings'!$B$5,2),0))</f>
        <v/>
      </c>
      <c r="Y59" s="46">
        <f>IF(COUNTA($A59:$R59)=0,"",IFERROR($R59+$X59,0))</f>
        <v/>
      </c>
      <c r="Z59" s="25">
        <f>IF(COUNTA($A59:$R59)=0,"",IFERROR(IF(OR($K59="Closed",$K59="Canceled"),"No",IF($O59="","Missing Due Date",IF(INT($O59)&lt;INT('Settings'!$B$8),"Overdue",IF(INT($O59)=INT('Settings'!$B$8),"Due Today",IF(INT($O59)&lt;=INT('Settings'!$B$8)+'Settings'!$B$6,"Due Soon","Upcoming"))))),"Check date"))</f>
        <v/>
      </c>
      <c r="AA59" s="27">
        <f>IF(COUNTA($A59:$R59)=0,"",IF($A59="","Missing ID",IF(COUNTIF($A$5:$A$1004,$A59)&gt;1,"Duplicate ID",IF(OR($B59="",$C59="",$D59="",$H59="",$I59="",$K59="",$L59="",$Q59=""),"Missing required field",IF(AND($K59="Closed",$P59=""),"Closed without Resolved At",IF(AND($P59&lt;&gt;"",$P59&lt;$B59),"Resolved before Reported",IF(AND($Q59&lt;&gt;"",$Q59&lt;$B59),"Last Updated before Reported","OK")))))))</f>
        <v/>
      </c>
    </row>
    <row r="60">
      <c r="A60" s="17" t="n"/>
      <c r="B60" s="41" t="n"/>
      <c r="C60" s="42" t="n"/>
      <c r="D60" s="17" t="n"/>
      <c r="E60" s="20" t="n"/>
      <c r="F60" s="17" t="n"/>
      <c r="G60" s="17" t="n"/>
      <c r="H60" s="17" t="n"/>
      <c r="I60" s="17" t="n"/>
      <c r="J60" s="41" t="n"/>
      <c r="K60" s="17" t="n"/>
      <c r="L60" s="17" t="n"/>
      <c r="M60" s="17" t="n"/>
      <c r="N60" s="20" t="n"/>
      <c r="O60" s="42" t="n"/>
      <c r="P60" s="41" t="n"/>
      <c r="Q60" s="41" t="n"/>
      <c r="R60" s="43" t="n"/>
      <c r="S60" s="22">
        <f>IF(COUNTA($A60:$R60)=0,"",IFERROR(IF($J60="","",MAX(0,ROUND((IF(OR($K60="Closed",$K60="Canceled"),IF($P60="",$Q60,$P60),'Settings'!$B$8)-$J60)*1440,0))),""))</f>
        <v/>
      </c>
      <c r="T60" s="44">
        <f>IF(COUNTA($A60:$R60)=0,"",IFERROR(IF($B60="","",MAX(0,ROUND((IF(OR($K60="Closed",$K60="Canceled"),IF($P60="",$Q60,$P60),'Settings'!$B$8)-$B60)*24,1))),""))</f>
        <v/>
      </c>
      <c r="U60" s="44">
        <f>IF(COUNTA($A60:$R60)=0,"",IFERROR(VLOOKUP($I60,'Settings'!$A$12:$B$15,2,FALSE),""))</f>
        <v/>
      </c>
      <c r="V60" s="45">
        <f>IF(COUNTA($A60:$R60)=0,"",IFERROR(IF(OR($B60="",$U60=""),"",$B60+$U60/24),""))</f>
        <v/>
      </c>
      <c r="W60" s="25">
        <f>IF(COUNTA($A60:$R60)=0,"",IFERROR(IF($V60="","",IF(OR($K60="Closed",$K60="Canceled"),IF(IF($P60="",$Q60,$P60)&lt;=$V60,"Met","Missed"),IF('Settings'!$B$8&gt;$V60,"Overdue","Within Target"))),""))</f>
        <v/>
      </c>
      <c r="X60" s="46">
        <f>IF(COUNTA($A60:$R60)=0,"",IFERROR(ROUND($S60/60*'Settings'!$B$5,2),0))</f>
        <v/>
      </c>
      <c r="Y60" s="46">
        <f>IF(COUNTA($A60:$R60)=0,"",IFERROR($R60+$X60,0))</f>
        <v/>
      </c>
      <c r="Z60" s="25">
        <f>IF(COUNTA($A60:$R60)=0,"",IFERROR(IF(OR($K60="Closed",$K60="Canceled"),"No",IF($O60="","Missing Due Date",IF(INT($O60)&lt;INT('Settings'!$B$8),"Overdue",IF(INT($O60)=INT('Settings'!$B$8),"Due Today",IF(INT($O60)&lt;=INT('Settings'!$B$8)+'Settings'!$B$6,"Due Soon","Upcoming"))))),"Check date"))</f>
        <v/>
      </c>
      <c r="AA60" s="27">
        <f>IF(COUNTA($A60:$R60)=0,"",IF($A60="","Missing ID",IF(COUNTIF($A$5:$A$1004,$A60)&gt;1,"Duplicate ID",IF(OR($B60="",$C60="",$D60="",$H60="",$I60="",$K60="",$L60="",$Q60=""),"Missing required field",IF(AND($K60="Closed",$P60=""),"Closed without Resolved At",IF(AND($P60&lt;&gt;"",$P60&lt;$B60),"Resolved before Reported",IF(AND($Q60&lt;&gt;"",$Q60&lt;$B60),"Last Updated before Reported","OK")))))))</f>
        <v/>
      </c>
    </row>
    <row r="61">
      <c r="A61" s="17" t="n"/>
      <c r="B61" s="41" t="n"/>
      <c r="C61" s="42" t="n"/>
      <c r="D61" s="17" t="n"/>
      <c r="E61" s="20" t="n"/>
      <c r="F61" s="17" t="n"/>
      <c r="G61" s="17" t="n"/>
      <c r="H61" s="17" t="n"/>
      <c r="I61" s="17" t="n"/>
      <c r="J61" s="41" t="n"/>
      <c r="K61" s="17" t="n"/>
      <c r="L61" s="17" t="n"/>
      <c r="M61" s="17" t="n"/>
      <c r="N61" s="20" t="n"/>
      <c r="O61" s="42" t="n"/>
      <c r="P61" s="41" t="n"/>
      <c r="Q61" s="41" t="n"/>
      <c r="R61" s="43" t="n"/>
      <c r="S61" s="22">
        <f>IF(COUNTA($A61:$R61)=0,"",IFERROR(IF($J61="","",MAX(0,ROUND((IF(OR($K61="Closed",$K61="Canceled"),IF($P61="",$Q61,$P61),'Settings'!$B$8)-$J61)*1440,0))),""))</f>
        <v/>
      </c>
      <c r="T61" s="44">
        <f>IF(COUNTA($A61:$R61)=0,"",IFERROR(IF($B61="","",MAX(0,ROUND((IF(OR($K61="Closed",$K61="Canceled"),IF($P61="",$Q61,$P61),'Settings'!$B$8)-$B61)*24,1))),""))</f>
        <v/>
      </c>
      <c r="U61" s="44">
        <f>IF(COUNTA($A61:$R61)=0,"",IFERROR(VLOOKUP($I61,'Settings'!$A$12:$B$15,2,FALSE),""))</f>
        <v/>
      </c>
      <c r="V61" s="45">
        <f>IF(COUNTA($A61:$R61)=0,"",IFERROR(IF(OR($B61="",$U61=""),"",$B61+$U61/24),""))</f>
        <v/>
      </c>
      <c r="W61" s="25">
        <f>IF(COUNTA($A61:$R61)=0,"",IFERROR(IF($V61="","",IF(OR($K61="Closed",$K61="Canceled"),IF(IF($P61="",$Q61,$P61)&lt;=$V61,"Met","Missed"),IF('Settings'!$B$8&gt;$V61,"Overdue","Within Target"))),""))</f>
        <v/>
      </c>
      <c r="X61" s="46">
        <f>IF(COUNTA($A61:$R61)=0,"",IFERROR(ROUND($S61/60*'Settings'!$B$5,2),0))</f>
        <v/>
      </c>
      <c r="Y61" s="46">
        <f>IF(COUNTA($A61:$R61)=0,"",IFERROR($R61+$X61,0))</f>
        <v/>
      </c>
      <c r="Z61" s="25">
        <f>IF(COUNTA($A61:$R61)=0,"",IFERROR(IF(OR($K61="Closed",$K61="Canceled"),"No",IF($O61="","Missing Due Date",IF(INT($O61)&lt;INT('Settings'!$B$8),"Overdue",IF(INT($O61)=INT('Settings'!$B$8),"Due Today",IF(INT($O61)&lt;=INT('Settings'!$B$8)+'Settings'!$B$6,"Due Soon","Upcoming"))))),"Check date"))</f>
        <v/>
      </c>
      <c r="AA61" s="27">
        <f>IF(COUNTA($A61:$R61)=0,"",IF($A61="","Missing ID",IF(COUNTIF($A$5:$A$1004,$A61)&gt;1,"Duplicate ID",IF(OR($B61="",$C61="",$D61="",$H61="",$I61="",$K61="",$L61="",$Q61=""),"Missing required field",IF(AND($K61="Closed",$P61=""),"Closed without Resolved At",IF(AND($P61&lt;&gt;"",$P61&lt;$B61),"Resolved before Reported",IF(AND($Q61&lt;&gt;"",$Q61&lt;$B61),"Last Updated before Reported","OK")))))))</f>
        <v/>
      </c>
    </row>
    <row r="62">
      <c r="A62" s="17" t="n"/>
      <c r="B62" s="41" t="n"/>
      <c r="C62" s="42" t="n"/>
      <c r="D62" s="17" t="n"/>
      <c r="E62" s="20" t="n"/>
      <c r="F62" s="17" t="n"/>
      <c r="G62" s="17" t="n"/>
      <c r="H62" s="17" t="n"/>
      <c r="I62" s="17" t="n"/>
      <c r="J62" s="41" t="n"/>
      <c r="K62" s="17" t="n"/>
      <c r="L62" s="17" t="n"/>
      <c r="M62" s="17" t="n"/>
      <c r="N62" s="20" t="n"/>
      <c r="O62" s="42" t="n"/>
      <c r="P62" s="41" t="n"/>
      <c r="Q62" s="41" t="n"/>
      <c r="R62" s="43" t="n"/>
      <c r="S62" s="22">
        <f>IF(COUNTA($A62:$R62)=0,"",IFERROR(IF($J62="","",MAX(0,ROUND((IF(OR($K62="Closed",$K62="Canceled"),IF($P62="",$Q62,$P62),'Settings'!$B$8)-$J62)*1440,0))),""))</f>
        <v/>
      </c>
      <c r="T62" s="44">
        <f>IF(COUNTA($A62:$R62)=0,"",IFERROR(IF($B62="","",MAX(0,ROUND((IF(OR($K62="Closed",$K62="Canceled"),IF($P62="",$Q62,$P62),'Settings'!$B$8)-$B62)*24,1))),""))</f>
        <v/>
      </c>
      <c r="U62" s="44">
        <f>IF(COUNTA($A62:$R62)=0,"",IFERROR(VLOOKUP($I62,'Settings'!$A$12:$B$15,2,FALSE),""))</f>
        <v/>
      </c>
      <c r="V62" s="45">
        <f>IF(COUNTA($A62:$R62)=0,"",IFERROR(IF(OR($B62="",$U62=""),"",$B62+$U62/24),""))</f>
        <v/>
      </c>
      <c r="W62" s="25">
        <f>IF(COUNTA($A62:$R62)=0,"",IFERROR(IF($V62="","",IF(OR($K62="Closed",$K62="Canceled"),IF(IF($P62="",$Q62,$P62)&lt;=$V62,"Met","Missed"),IF('Settings'!$B$8&gt;$V62,"Overdue","Within Target"))),""))</f>
        <v/>
      </c>
      <c r="X62" s="46">
        <f>IF(COUNTA($A62:$R62)=0,"",IFERROR(ROUND($S62/60*'Settings'!$B$5,2),0))</f>
        <v/>
      </c>
      <c r="Y62" s="46">
        <f>IF(COUNTA($A62:$R62)=0,"",IFERROR($R62+$X62,0))</f>
        <v/>
      </c>
      <c r="Z62" s="25">
        <f>IF(COUNTA($A62:$R62)=0,"",IFERROR(IF(OR($K62="Closed",$K62="Canceled"),"No",IF($O62="","Missing Due Date",IF(INT($O62)&lt;INT('Settings'!$B$8),"Overdue",IF(INT($O62)=INT('Settings'!$B$8),"Due Today",IF(INT($O62)&lt;=INT('Settings'!$B$8)+'Settings'!$B$6,"Due Soon","Upcoming"))))),"Check date"))</f>
        <v/>
      </c>
      <c r="AA62" s="27">
        <f>IF(COUNTA($A62:$R62)=0,"",IF($A62="","Missing ID",IF(COUNTIF($A$5:$A$1004,$A62)&gt;1,"Duplicate ID",IF(OR($B62="",$C62="",$D62="",$H62="",$I62="",$K62="",$L62="",$Q62=""),"Missing required field",IF(AND($K62="Closed",$P62=""),"Closed without Resolved At",IF(AND($P62&lt;&gt;"",$P62&lt;$B62),"Resolved before Reported",IF(AND($Q62&lt;&gt;"",$Q62&lt;$B62),"Last Updated before Reported","OK")))))))</f>
        <v/>
      </c>
    </row>
    <row r="63">
      <c r="A63" s="17" t="n"/>
      <c r="B63" s="41" t="n"/>
      <c r="C63" s="42" t="n"/>
      <c r="D63" s="17" t="n"/>
      <c r="E63" s="20" t="n"/>
      <c r="F63" s="17" t="n"/>
      <c r="G63" s="17" t="n"/>
      <c r="H63" s="17" t="n"/>
      <c r="I63" s="17" t="n"/>
      <c r="J63" s="41" t="n"/>
      <c r="K63" s="17" t="n"/>
      <c r="L63" s="17" t="n"/>
      <c r="M63" s="17" t="n"/>
      <c r="N63" s="20" t="n"/>
      <c r="O63" s="42" t="n"/>
      <c r="P63" s="41" t="n"/>
      <c r="Q63" s="41" t="n"/>
      <c r="R63" s="43" t="n"/>
      <c r="S63" s="22">
        <f>IF(COUNTA($A63:$R63)=0,"",IFERROR(IF($J63="","",MAX(0,ROUND((IF(OR($K63="Closed",$K63="Canceled"),IF($P63="",$Q63,$P63),'Settings'!$B$8)-$J63)*1440,0))),""))</f>
        <v/>
      </c>
      <c r="T63" s="44">
        <f>IF(COUNTA($A63:$R63)=0,"",IFERROR(IF($B63="","",MAX(0,ROUND((IF(OR($K63="Closed",$K63="Canceled"),IF($P63="",$Q63,$P63),'Settings'!$B$8)-$B63)*24,1))),""))</f>
        <v/>
      </c>
      <c r="U63" s="44">
        <f>IF(COUNTA($A63:$R63)=0,"",IFERROR(VLOOKUP($I63,'Settings'!$A$12:$B$15,2,FALSE),""))</f>
        <v/>
      </c>
      <c r="V63" s="45">
        <f>IF(COUNTA($A63:$R63)=0,"",IFERROR(IF(OR($B63="",$U63=""),"",$B63+$U63/24),""))</f>
        <v/>
      </c>
      <c r="W63" s="25">
        <f>IF(COUNTA($A63:$R63)=0,"",IFERROR(IF($V63="","",IF(OR($K63="Closed",$K63="Canceled"),IF(IF($P63="",$Q63,$P63)&lt;=$V63,"Met","Missed"),IF('Settings'!$B$8&gt;$V63,"Overdue","Within Target"))),""))</f>
        <v/>
      </c>
      <c r="X63" s="46">
        <f>IF(COUNTA($A63:$R63)=0,"",IFERROR(ROUND($S63/60*'Settings'!$B$5,2),0))</f>
        <v/>
      </c>
      <c r="Y63" s="46">
        <f>IF(COUNTA($A63:$R63)=0,"",IFERROR($R63+$X63,0))</f>
        <v/>
      </c>
      <c r="Z63" s="25">
        <f>IF(COUNTA($A63:$R63)=0,"",IFERROR(IF(OR($K63="Closed",$K63="Canceled"),"No",IF($O63="","Missing Due Date",IF(INT($O63)&lt;INT('Settings'!$B$8),"Overdue",IF(INT($O63)=INT('Settings'!$B$8),"Due Today",IF(INT($O63)&lt;=INT('Settings'!$B$8)+'Settings'!$B$6,"Due Soon","Upcoming"))))),"Check date"))</f>
        <v/>
      </c>
      <c r="AA63" s="27">
        <f>IF(COUNTA($A63:$R63)=0,"",IF($A63="","Missing ID",IF(COUNTIF($A$5:$A$1004,$A63)&gt;1,"Duplicate ID",IF(OR($B63="",$C63="",$D63="",$H63="",$I63="",$K63="",$L63="",$Q63=""),"Missing required field",IF(AND($K63="Closed",$P63=""),"Closed without Resolved At",IF(AND($P63&lt;&gt;"",$P63&lt;$B63),"Resolved before Reported",IF(AND($Q63&lt;&gt;"",$Q63&lt;$B63),"Last Updated before Reported","OK")))))))</f>
        <v/>
      </c>
    </row>
    <row r="64">
      <c r="A64" s="17" t="n"/>
      <c r="B64" s="41" t="n"/>
      <c r="C64" s="42" t="n"/>
      <c r="D64" s="17" t="n"/>
      <c r="E64" s="20" t="n"/>
      <c r="F64" s="17" t="n"/>
      <c r="G64" s="17" t="n"/>
      <c r="H64" s="17" t="n"/>
      <c r="I64" s="17" t="n"/>
      <c r="J64" s="41" t="n"/>
      <c r="K64" s="17" t="n"/>
      <c r="L64" s="17" t="n"/>
      <c r="M64" s="17" t="n"/>
      <c r="N64" s="20" t="n"/>
      <c r="O64" s="42" t="n"/>
      <c r="P64" s="41" t="n"/>
      <c r="Q64" s="41" t="n"/>
      <c r="R64" s="43" t="n"/>
      <c r="S64" s="22">
        <f>IF(COUNTA($A64:$R64)=0,"",IFERROR(IF($J64="","",MAX(0,ROUND((IF(OR($K64="Closed",$K64="Canceled"),IF($P64="",$Q64,$P64),'Settings'!$B$8)-$J64)*1440,0))),""))</f>
        <v/>
      </c>
      <c r="T64" s="44">
        <f>IF(COUNTA($A64:$R64)=0,"",IFERROR(IF($B64="","",MAX(0,ROUND((IF(OR($K64="Closed",$K64="Canceled"),IF($P64="",$Q64,$P64),'Settings'!$B$8)-$B64)*24,1))),""))</f>
        <v/>
      </c>
      <c r="U64" s="44">
        <f>IF(COUNTA($A64:$R64)=0,"",IFERROR(VLOOKUP($I64,'Settings'!$A$12:$B$15,2,FALSE),""))</f>
        <v/>
      </c>
      <c r="V64" s="45">
        <f>IF(COUNTA($A64:$R64)=0,"",IFERROR(IF(OR($B64="",$U64=""),"",$B64+$U64/24),""))</f>
        <v/>
      </c>
      <c r="W64" s="25">
        <f>IF(COUNTA($A64:$R64)=0,"",IFERROR(IF($V64="","",IF(OR($K64="Closed",$K64="Canceled"),IF(IF($P64="",$Q64,$P64)&lt;=$V64,"Met","Missed"),IF('Settings'!$B$8&gt;$V64,"Overdue","Within Target"))),""))</f>
        <v/>
      </c>
      <c r="X64" s="46">
        <f>IF(COUNTA($A64:$R64)=0,"",IFERROR(ROUND($S64/60*'Settings'!$B$5,2),0))</f>
        <v/>
      </c>
      <c r="Y64" s="46">
        <f>IF(COUNTA($A64:$R64)=0,"",IFERROR($R64+$X64,0))</f>
        <v/>
      </c>
      <c r="Z64" s="25">
        <f>IF(COUNTA($A64:$R64)=0,"",IFERROR(IF(OR($K64="Closed",$K64="Canceled"),"No",IF($O64="","Missing Due Date",IF(INT($O64)&lt;INT('Settings'!$B$8),"Overdue",IF(INT($O64)=INT('Settings'!$B$8),"Due Today",IF(INT($O64)&lt;=INT('Settings'!$B$8)+'Settings'!$B$6,"Due Soon","Upcoming"))))),"Check date"))</f>
        <v/>
      </c>
      <c r="AA64" s="27">
        <f>IF(COUNTA($A64:$R64)=0,"",IF($A64="","Missing ID",IF(COUNTIF($A$5:$A$1004,$A64)&gt;1,"Duplicate ID",IF(OR($B64="",$C64="",$D64="",$H64="",$I64="",$K64="",$L64="",$Q64=""),"Missing required field",IF(AND($K64="Closed",$P64=""),"Closed without Resolved At",IF(AND($P64&lt;&gt;"",$P64&lt;$B64),"Resolved before Reported",IF(AND($Q64&lt;&gt;"",$Q64&lt;$B64),"Last Updated before Reported","OK")))))))</f>
        <v/>
      </c>
    </row>
    <row r="65">
      <c r="A65" s="17" t="n"/>
      <c r="B65" s="41" t="n"/>
      <c r="C65" s="42" t="n"/>
      <c r="D65" s="17" t="n"/>
      <c r="E65" s="20" t="n"/>
      <c r="F65" s="17" t="n"/>
      <c r="G65" s="17" t="n"/>
      <c r="H65" s="17" t="n"/>
      <c r="I65" s="17" t="n"/>
      <c r="J65" s="41" t="n"/>
      <c r="K65" s="17" t="n"/>
      <c r="L65" s="17" t="n"/>
      <c r="M65" s="17" t="n"/>
      <c r="N65" s="20" t="n"/>
      <c r="O65" s="42" t="n"/>
      <c r="P65" s="41" t="n"/>
      <c r="Q65" s="41" t="n"/>
      <c r="R65" s="43" t="n"/>
      <c r="S65" s="22">
        <f>IF(COUNTA($A65:$R65)=0,"",IFERROR(IF($J65="","",MAX(0,ROUND((IF(OR($K65="Closed",$K65="Canceled"),IF($P65="",$Q65,$P65),'Settings'!$B$8)-$J65)*1440,0))),""))</f>
        <v/>
      </c>
      <c r="T65" s="44">
        <f>IF(COUNTA($A65:$R65)=0,"",IFERROR(IF($B65="","",MAX(0,ROUND((IF(OR($K65="Closed",$K65="Canceled"),IF($P65="",$Q65,$P65),'Settings'!$B$8)-$B65)*24,1))),""))</f>
        <v/>
      </c>
      <c r="U65" s="44">
        <f>IF(COUNTA($A65:$R65)=0,"",IFERROR(VLOOKUP($I65,'Settings'!$A$12:$B$15,2,FALSE),""))</f>
        <v/>
      </c>
      <c r="V65" s="45">
        <f>IF(COUNTA($A65:$R65)=0,"",IFERROR(IF(OR($B65="",$U65=""),"",$B65+$U65/24),""))</f>
        <v/>
      </c>
      <c r="W65" s="25">
        <f>IF(COUNTA($A65:$R65)=0,"",IFERROR(IF($V65="","",IF(OR($K65="Closed",$K65="Canceled"),IF(IF($P65="",$Q65,$P65)&lt;=$V65,"Met","Missed"),IF('Settings'!$B$8&gt;$V65,"Overdue","Within Target"))),""))</f>
        <v/>
      </c>
      <c r="X65" s="46">
        <f>IF(COUNTA($A65:$R65)=0,"",IFERROR(ROUND($S65/60*'Settings'!$B$5,2),0))</f>
        <v/>
      </c>
      <c r="Y65" s="46">
        <f>IF(COUNTA($A65:$R65)=0,"",IFERROR($R65+$X65,0))</f>
        <v/>
      </c>
      <c r="Z65" s="25">
        <f>IF(COUNTA($A65:$R65)=0,"",IFERROR(IF(OR($K65="Closed",$K65="Canceled"),"No",IF($O65="","Missing Due Date",IF(INT($O65)&lt;INT('Settings'!$B$8),"Overdue",IF(INT($O65)=INT('Settings'!$B$8),"Due Today",IF(INT($O65)&lt;=INT('Settings'!$B$8)+'Settings'!$B$6,"Due Soon","Upcoming"))))),"Check date"))</f>
        <v/>
      </c>
      <c r="AA65" s="27">
        <f>IF(COUNTA($A65:$R65)=0,"",IF($A65="","Missing ID",IF(COUNTIF($A$5:$A$1004,$A65)&gt;1,"Duplicate ID",IF(OR($B65="",$C65="",$D65="",$H65="",$I65="",$K65="",$L65="",$Q65=""),"Missing required field",IF(AND($K65="Closed",$P65=""),"Closed without Resolved At",IF(AND($P65&lt;&gt;"",$P65&lt;$B65),"Resolved before Reported",IF(AND($Q65&lt;&gt;"",$Q65&lt;$B65),"Last Updated before Reported","OK")))))))</f>
        <v/>
      </c>
    </row>
    <row r="66">
      <c r="A66" s="17" t="n"/>
      <c r="B66" s="41" t="n"/>
      <c r="C66" s="42" t="n"/>
      <c r="D66" s="17" t="n"/>
      <c r="E66" s="20" t="n"/>
      <c r="F66" s="17" t="n"/>
      <c r="G66" s="17" t="n"/>
      <c r="H66" s="17" t="n"/>
      <c r="I66" s="17" t="n"/>
      <c r="J66" s="41" t="n"/>
      <c r="K66" s="17" t="n"/>
      <c r="L66" s="17" t="n"/>
      <c r="M66" s="17" t="n"/>
      <c r="N66" s="20" t="n"/>
      <c r="O66" s="42" t="n"/>
      <c r="P66" s="41" t="n"/>
      <c r="Q66" s="41" t="n"/>
      <c r="R66" s="43" t="n"/>
      <c r="S66" s="22">
        <f>IF(COUNTA($A66:$R66)=0,"",IFERROR(IF($J66="","",MAX(0,ROUND((IF(OR($K66="Closed",$K66="Canceled"),IF($P66="",$Q66,$P66),'Settings'!$B$8)-$J66)*1440,0))),""))</f>
        <v/>
      </c>
      <c r="T66" s="44">
        <f>IF(COUNTA($A66:$R66)=0,"",IFERROR(IF($B66="","",MAX(0,ROUND((IF(OR($K66="Closed",$K66="Canceled"),IF($P66="",$Q66,$P66),'Settings'!$B$8)-$B66)*24,1))),""))</f>
        <v/>
      </c>
      <c r="U66" s="44">
        <f>IF(COUNTA($A66:$R66)=0,"",IFERROR(VLOOKUP($I66,'Settings'!$A$12:$B$15,2,FALSE),""))</f>
        <v/>
      </c>
      <c r="V66" s="45">
        <f>IF(COUNTA($A66:$R66)=0,"",IFERROR(IF(OR($B66="",$U66=""),"",$B66+$U66/24),""))</f>
        <v/>
      </c>
      <c r="W66" s="25">
        <f>IF(COUNTA($A66:$R66)=0,"",IFERROR(IF($V66="","",IF(OR($K66="Closed",$K66="Canceled"),IF(IF($P66="",$Q66,$P66)&lt;=$V66,"Met","Missed"),IF('Settings'!$B$8&gt;$V66,"Overdue","Within Target"))),""))</f>
        <v/>
      </c>
      <c r="X66" s="46">
        <f>IF(COUNTA($A66:$R66)=0,"",IFERROR(ROUND($S66/60*'Settings'!$B$5,2),0))</f>
        <v/>
      </c>
      <c r="Y66" s="46">
        <f>IF(COUNTA($A66:$R66)=0,"",IFERROR($R66+$X66,0))</f>
        <v/>
      </c>
      <c r="Z66" s="25">
        <f>IF(COUNTA($A66:$R66)=0,"",IFERROR(IF(OR($K66="Closed",$K66="Canceled"),"No",IF($O66="","Missing Due Date",IF(INT($O66)&lt;INT('Settings'!$B$8),"Overdue",IF(INT($O66)=INT('Settings'!$B$8),"Due Today",IF(INT($O66)&lt;=INT('Settings'!$B$8)+'Settings'!$B$6,"Due Soon","Upcoming"))))),"Check date"))</f>
        <v/>
      </c>
      <c r="AA66" s="27">
        <f>IF(COUNTA($A66:$R66)=0,"",IF($A66="","Missing ID",IF(COUNTIF($A$5:$A$1004,$A66)&gt;1,"Duplicate ID",IF(OR($B66="",$C66="",$D66="",$H66="",$I66="",$K66="",$L66="",$Q66=""),"Missing required field",IF(AND($K66="Closed",$P66=""),"Closed without Resolved At",IF(AND($P66&lt;&gt;"",$P66&lt;$B66),"Resolved before Reported",IF(AND($Q66&lt;&gt;"",$Q66&lt;$B66),"Last Updated before Reported","OK")))))))</f>
        <v/>
      </c>
    </row>
    <row r="67">
      <c r="A67" s="17" t="n"/>
      <c r="B67" s="41" t="n"/>
      <c r="C67" s="42" t="n"/>
      <c r="D67" s="17" t="n"/>
      <c r="E67" s="20" t="n"/>
      <c r="F67" s="17" t="n"/>
      <c r="G67" s="17" t="n"/>
      <c r="H67" s="17" t="n"/>
      <c r="I67" s="17" t="n"/>
      <c r="J67" s="41" t="n"/>
      <c r="K67" s="17" t="n"/>
      <c r="L67" s="17" t="n"/>
      <c r="M67" s="17" t="n"/>
      <c r="N67" s="20" t="n"/>
      <c r="O67" s="42" t="n"/>
      <c r="P67" s="41" t="n"/>
      <c r="Q67" s="41" t="n"/>
      <c r="R67" s="43" t="n"/>
      <c r="S67" s="22">
        <f>IF(COUNTA($A67:$R67)=0,"",IFERROR(IF($J67="","",MAX(0,ROUND((IF(OR($K67="Closed",$K67="Canceled"),IF($P67="",$Q67,$P67),'Settings'!$B$8)-$J67)*1440,0))),""))</f>
        <v/>
      </c>
      <c r="T67" s="44">
        <f>IF(COUNTA($A67:$R67)=0,"",IFERROR(IF($B67="","",MAX(0,ROUND((IF(OR($K67="Closed",$K67="Canceled"),IF($P67="",$Q67,$P67),'Settings'!$B$8)-$B67)*24,1))),""))</f>
        <v/>
      </c>
      <c r="U67" s="44">
        <f>IF(COUNTA($A67:$R67)=0,"",IFERROR(VLOOKUP($I67,'Settings'!$A$12:$B$15,2,FALSE),""))</f>
        <v/>
      </c>
      <c r="V67" s="45">
        <f>IF(COUNTA($A67:$R67)=0,"",IFERROR(IF(OR($B67="",$U67=""),"",$B67+$U67/24),""))</f>
        <v/>
      </c>
      <c r="W67" s="25">
        <f>IF(COUNTA($A67:$R67)=0,"",IFERROR(IF($V67="","",IF(OR($K67="Closed",$K67="Canceled"),IF(IF($P67="",$Q67,$P67)&lt;=$V67,"Met","Missed"),IF('Settings'!$B$8&gt;$V67,"Overdue","Within Target"))),""))</f>
        <v/>
      </c>
      <c r="X67" s="46">
        <f>IF(COUNTA($A67:$R67)=0,"",IFERROR(ROUND($S67/60*'Settings'!$B$5,2),0))</f>
        <v/>
      </c>
      <c r="Y67" s="46">
        <f>IF(COUNTA($A67:$R67)=0,"",IFERROR($R67+$X67,0))</f>
        <v/>
      </c>
      <c r="Z67" s="25">
        <f>IF(COUNTA($A67:$R67)=0,"",IFERROR(IF(OR($K67="Closed",$K67="Canceled"),"No",IF($O67="","Missing Due Date",IF(INT($O67)&lt;INT('Settings'!$B$8),"Overdue",IF(INT($O67)=INT('Settings'!$B$8),"Due Today",IF(INT($O67)&lt;=INT('Settings'!$B$8)+'Settings'!$B$6,"Due Soon","Upcoming"))))),"Check date"))</f>
        <v/>
      </c>
      <c r="AA67" s="27">
        <f>IF(COUNTA($A67:$R67)=0,"",IF($A67="","Missing ID",IF(COUNTIF($A$5:$A$1004,$A67)&gt;1,"Duplicate ID",IF(OR($B67="",$C67="",$D67="",$H67="",$I67="",$K67="",$L67="",$Q67=""),"Missing required field",IF(AND($K67="Closed",$P67=""),"Closed without Resolved At",IF(AND($P67&lt;&gt;"",$P67&lt;$B67),"Resolved before Reported",IF(AND($Q67&lt;&gt;"",$Q67&lt;$B67),"Last Updated before Reported","OK")))))))</f>
        <v/>
      </c>
    </row>
    <row r="68">
      <c r="A68" s="17" t="n"/>
      <c r="B68" s="41" t="n"/>
      <c r="C68" s="42" t="n"/>
      <c r="D68" s="17" t="n"/>
      <c r="E68" s="20" t="n"/>
      <c r="F68" s="17" t="n"/>
      <c r="G68" s="17" t="n"/>
      <c r="H68" s="17" t="n"/>
      <c r="I68" s="17" t="n"/>
      <c r="J68" s="41" t="n"/>
      <c r="K68" s="17" t="n"/>
      <c r="L68" s="17" t="n"/>
      <c r="M68" s="17" t="n"/>
      <c r="N68" s="20" t="n"/>
      <c r="O68" s="42" t="n"/>
      <c r="P68" s="41" t="n"/>
      <c r="Q68" s="41" t="n"/>
      <c r="R68" s="43" t="n"/>
      <c r="S68" s="22">
        <f>IF(COUNTA($A68:$R68)=0,"",IFERROR(IF($J68="","",MAX(0,ROUND((IF(OR($K68="Closed",$K68="Canceled"),IF($P68="",$Q68,$P68),'Settings'!$B$8)-$J68)*1440,0))),""))</f>
        <v/>
      </c>
      <c r="T68" s="44">
        <f>IF(COUNTA($A68:$R68)=0,"",IFERROR(IF($B68="","",MAX(0,ROUND((IF(OR($K68="Closed",$K68="Canceled"),IF($P68="",$Q68,$P68),'Settings'!$B$8)-$B68)*24,1))),""))</f>
        <v/>
      </c>
      <c r="U68" s="44">
        <f>IF(COUNTA($A68:$R68)=0,"",IFERROR(VLOOKUP($I68,'Settings'!$A$12:$B$15,2,FALSE),""))</f>
        <v/>
      </c>
      <c r="V68" s="45">
        <f>IF(COUNTA($A68:$R68)=0,"",IFERROR(IF(OR($B68="",$U68=""),"",$B68+$U68/24),""))</f>
        <v/>
      </c>
      <c r="W68" s="25">
        <f>IF(COUNTA($A68:$R68)=0,"",IFERROR(IF($V68="","",IF(OR($K68="Closed",$K68="Canceled"),IF(IF($P68="",$Q68,$P68)&lt;=$V68,"Met","Missed"),IF('Settings'!$B$8&gt;$V68,"Overdue","Within Target"))),""))</f>
        <v/>
      </c>
      <c r="X68" s="46">
        <f>IF(COUNTA($A68:$R68)=0,"",IFERROR(ROUND($S68/60*'Settings'!$B$5,2),0))</f>
        <v/>
      </c>
      <c r="Y68" s="46">
        <f>IF(COUNTA($A68:$R68)=0,"",IFERROR($R68+$X68,0))</f>
        <v/>
      </c>
      <c r="Z68" s="25">
        <f>IF(COUNTA($A68:$R68)=0,"",IFERROR(IF(OR($K68="Closed",$K68="Canceled"),"No",IF($O68="","Missing Due Date",IF(INT($O68)&lt;INT('Settings'!$B$8),"Overdue",IF(INT($O68)=INT('Settings'!$B$8),"Due Today",IF(INT($O68)&lt;=INT('Settings'!$B$8)+'Settings'!$B$6,"Due Soon","Upcoming"))))),"Check date"))</f>
        <v/>
      </c>
      <c r="AA68" s="27">
        <f>IF(COUNTA($A68:$R68)=0,"",IF($A68="","Missing ID",IF(COUNTIF($A$5:$A$1004,$A68)&gt;1,"Duplicate ID",IF(OR($B68="",$C68="",$D68="",$H68="",$I68="",$K68="",$L68="",$Q68=""),"Missing required field",IF(AND($K68="Closed",$P68=""),"Closed without Resolved At",IF(AND($P68&lt;&gt;"",$P68&lt;$B68),"Resolved before Reported",IF(AND($Q68&lt;&gt;"",$Q68&lt;$B68),"Last Updated before Reported","OK")))))))</f>
        <v/>
      </c>
    </row>
    <row r="69">
      <c r="A69" s="17" t="n"/>
      <c r="B69" s="41" t="n"/>
      <c r="C69" s="42" t="n"/>
      <c r="D69" s="17" t="n"/>
      <c r="E69" s="20" t="n"/>
      <c r="F69" s="17" t="n"/>
      <c r="G69" s="17" t="n"/>
      <c r="H69" s="17" t="n"/>
      <c r="I69" s="17" t="n"/>
      <c r="J69" s="41" t="n"/>
      <c r="K69" s="17" t="n"/>
      <c r="L69" s="17" t="n"/>
      <c r="M69" s="17" t="n"/>
      <c r="N69" s="20" t="n"/>
      <c r="O69" s="42" t="n"/>
      <c r="P69" s="41" t="n"/>
      <c r="Q69" s="41" t="n"/>
      <c r="R69" s="43" t="n"/>
      <c r="S69" s="22">
        <f>IF(COUNTA($A69:$R69)=0,"",IFERROR(IF($J69="","",MAX(0,ROUND((IF(OR($K69="Closed",$K69="Canceled"),IF($P69="",$Q69,$P69),'Settings'!$B$8)-$J69)*1440,0))),""))</f>
        <v/>
      </c>
      <c r="T69" s="44">
        <f>IF(COUNTA($A69:$R69)=0,"",IFERROR(IF($B69="","",MAX(0,ROUND((IF(OR($K69="Closed",$K69="Canceled"),IF($P69="",$Q69,$P69),'Settings'!$B$8)-$B69)*24,1))),""))</f>
        <v/>
      </c>
      <c r="U69" s="44">
        <f>IF(COUNTA($A69:$R69)=0,"",IFERROR(VLOOKUP($I69,'Settings'!$A$12:$B$15,2,FALSE),""))</f>
        <v/>
      </c>
      <c r="V69" s="45">
        <f>IF(COUNTA($A69:$R69)=0,"",IFERROR(IF(OR($B69="",$U69=""),"",$B69+$U69/24),""))</f>
        <v/>
      </c>
      <c r="W69" s="25">
        <f>IF(COUNTA($A69:$R69)=0,"",IFERROR(IF($V69="","",IF(OR($K69="Closed",$K69="Canceled"),IF(IF($P69="",$Q69,$P69)&lt;=$V69,"Met","Missed"),IF('Settings'!$B$8&gt;$V69,"Overdue","Within Target"))),""))</f>
        <v/>
      </c>
      <c r="X69" s="46">
        <f>IF(COUNTA($A69:$R69)=0,"",IFERROR(ROUND($S69/60*'Settings'!$B$5,2),0))</f>
        <v/>
      </c>
      <c r="Y69" s="46">
        <f>IF(COUNTA($A69:$R69)=0,"",IFERROR($R69+$X69,0))</f>
        <v/>
      </c>
      <c r="Z69" s="25">
        <f>IF(COUNTA($A69:$R69)=0,"",IFERROR(IF(OR($K69="Closed",$K69="Canceled"),"No",IF($O69="","Missing Due Date",IF(INT($O69)&lt;INT('Settings'!$B$8),"Overdue",IF(INT($O69)=INT('Settings'!$B$8),"Due Today",IF(INT($O69)&lt;=INT('Settings'!$B$8)+'Settings'!$B$6,"Due Soon","Upcoming"))))),"Check date"))</f>
        <v/>
      </c>
      <c r="AA69" s="27">
        <f>IF(COUNTA($A69:$R69)=0,"",IF($A69="","Missing ID",IF(COUNTIF($A$5:$A$1004,$A69)&gt;1,"Duplicate ID",IF(OR($B69="",$C69="",$D69="",$H69="",$I69="",$K69="",$L69="",$Q69=""),"Missing required field",IF(AND($K69="Closed",$P69=""),"Closed without Resolved At",IF(AND($P69&lt;&gt;"",$P69&lt;$B69),"Resolved before Reported",IF(AND($Q69&lt;&gt;"",$Q69&lt;$B69),"Last Updated before Reported","OK")))))))</f>
        <v/>
      </c>
    </row>
    <row r="70">
      <c r="A70" s="17" t="n"/>
      <c r="B70" s="41" t="n"/>
      <c r="C70" s="42" t="n"/>
      <c r="D70" s="17" t="n"/>
      <c r="E70" s="20" t="n"/>
      <c r="F70" s="17" t="n"/>
      <c r="G70" s="17" t="n"/>
      <c r="H70" s="17" t="n"/>
      <c r="I70" s="17" t="n"/>
      <c r="J70" s="41" t="n"/>
      <c r="K70" s="17" t="n"/>
      <c r="L70" s="17" t="n"/>
      <c r="M70" s="17" t="n"/>
      <c r="N70" s="20" t="n"/>
      <c r="O70" s="42" t="n"/>
      <c r="P70" s="41" t="n"/>
      <c r="Q70" s="41" t="n"/>
      <c r="R70" s="43" t="n"/>
      <c r="S70" s="22">
        <f>IF(COUNTA($A70:$R70)=0,"",IFERROR(IF($J70="","",MAX(0,ROUND((IF(OR($K70="Closed",$K70="Canceled"),IF($P70="",$Q70,$P70),'Settings'!$B$8)-$J70)*1440,0))),""))</f>
        <v/>
      </c>
      <c r="T70" s="44">
        <f>IF(COUNTA($A70:$R70)=0,"",IFERROR(IF($B70="","",MAX(0,ROUND((IF(OR($K70="Closed",$K70="Canceled"),IF($P70="",$Q70,$P70),'Settings'!$B$8)-$B70)*24,1))),""))</f>
        <v/>
      </c>
      <c r="U70" s="44">
        <f>IF(COUNTA($A70:$R70)=0,"",IFERROR(VLOOKUP($I70,'Settings'!$A$12:$B$15,2,FALSE),""))</f>
        <v/>
      </c>
      <c r="V70" s="45">
        <f>IF(COUNTA($A70:$R70)=0,"",IFERROR(IF(OR($B70="",$U70=""),"",$B70+$U70/24),""))</f>
        <v/>
      </c>
      <c r="W70" s="25">
        <f>IF(COUNTA($A70:$R70)=0,"",IFERROR(IF($V70="","",IF(OR($K70="Closed",$K70="Canceled"),IF(IF($P70="",$Q70,$P70)&lt;=$V70,"Met","Missed"),IF('Settings'!$B$8&gt;$V70,"Overdue","Within Target"))),""))</f>
        <v/>
      </c>
      <c r="X70" s="46">
        <f>IF(COUNTA($A70:$R70)=0,"",IFERROR(ROUND($S70/60*'Settings'!$B$5,2),0))</f>
        <v/>
      </c>
      <c r="Y70" s="46">
        <f>IF(COUNTA($A70:$R70)=0,"",IFERROR($R70+$X70,0))</f>
        <v/>
      </c>
      <c r="Z70" s="25">
        <f>IF(COUNTA($A70:$R70)=0,"",IFERROR(IF(OR($K70="Closed",$K70="Canceled"),"No",IF($O70="","Missing Due Date",IF(INT($O70)&lt;INT('Settings'!$B$8),"Overdue",IF(INT($O70)=INT('Settings'!$B$8),"Due Today",IF(INT($O70)&lt;=INT('Settings'!$B$8)+'Settings'!$B$6,"Due Soon","Upcoming"))))),"Check date"))</f>
        <v/>
      </c>
      <c r="AA70" s="27">
        <f>IF(COUNTA($A70:$R70)=0,"",IF($A70="","Missing ID",IF(COUNTIF($A$5:$A$1004,$A70)&gt;1,"Duplicate ID",IF(OR($B70="",$C70="",$D70="",$H70="",$I70="",$K70="",$L70="",$Q70=""),"Missing required field",IF(AND($K70="Closed",$P70=""),"Closed without Resolved At",IF(AND($P70&lt;&gt;"",$P70&lt;$B70),"Resolved before Reported",IF(AND($Q70&lt;&gt;"",$Q70&lt;$B70),"Last Updated before Reported","OK")))))))</f>
        <v/>
      </c>
    </row>
    <row r="71">
      <c r="A71" s="17" t="n"/>
      <c r="B71" s="41" t="n"/>
      <c r="C71" s="42" t="n"/>
      <c r="D71" s="17" t="n"/>
      <c r="E71" s="20" t="n"/>
      <c r="F71" s="17" t="n"/>
      <c r="G71" s="17" t="n"/>
      <c r="H71" s="17" t="n"/>
      <c r="I71" s="17" t="n"/>
      <c r="J71" s="41" t="n"/>
      <c r="K71" s="17" t="n"/>
      <c r="L71" s="17" t="n"/>
      <c r="M71" s="17" t="n"/>
      <c r="N71" s="20" t="n"/>
      <c r="O71" s="42" t="n"/>
      <c r="P71" s="41" t="n"/>
      <c r="Q71" s="41" t="n"/>
      <c r="R71" s="43" t="n"/>
      <c r="S71" s="22">
        <f>IF(COUNTA($A71:$R71)=0,"",IFERROR(IF($J71="","",MAX(0,ROUND((IF(OR($K71="Closed",$K71="Canceled"),IF($P71="",$Q71,$P71),'Settings'!$B$8)-$J71)*1440,0))),""))</f>
        <v/>
      </c>
      <c r="T71" s="44">
        <f>IF(COUNTA($A71:$R71)=0,"",IFERROR(IF($B71="","",MAX(0,ROUND((IF(OR($K71="Closed",$K71="Canceled"),IF($P71="",$Q71,$P71),'Settings'!$B$8)-$B71)*24,1))),""))</f>
        <v/>
      </c>
      <c r="U71" s="44">
        <f>IF(COUNTA($A71:$R71)=0,"",IFERROR(VLOOKUP($I71,'Settings'!$A$12:$B$15,2,FALSE),""))</f>
        <v/>
      </c>
      <c r="V71" s="45">
        <f>IF(COUNTA($A71:$R71)=0,"",IFERROR(IF(OR($B71="",$U71=""),"",$B71+$U71/24),""))</f>
        <v/>
      </c>
      <c r="W71" s="25">
        <f>IF(COUNTA($A71:$R71)=0,"",IFERROR(IF($V71="","",IF(OR($K71="Closed",$K71="Canceled"),IF(IF($P71="",$Q71,$P71)&lt;=$V71,"Met","Missed"),IF('Settings'!$B$8&gt;$V71,"Overdue","Within Target"))),""))</f>
        <v/>
      </c>
      <c r="X71" s="46">
        <f>IF(COUNTA($A71:$R71)=0,"",IFERROR(ROUND($S71/60*'Settings'!$B$5,2),0))</f>
        <v/>
      </c>
      <c r="Y71" s="46">
        <f>IF(COUNTA($A71:$R71)=0,"",IFERROR($R71+$X71,0))</f>
        <v/>
      </c>
      <c r="Z71" s="25">
        <f>IF(COUNTA($A71:$R71)=0,"",IFERROR(IF(OR($K71="Closed",$K71="Canceled"),"No",IF($O71="","Missing Due Date",IF(INT($O71)&lt;INT('Settings'!$B$8),"Overdue",IF(INT($O71)=INT('Settings'!$B$8),"Due Today",IF(INT($O71)&lt;=INT('Settings'!$B$8)+'Settings'!$B$6,"Due Soon","Upcoming"))))),"Check date"))</f>
        <v/>
      </c>
      <c r="AA71" s="27">
        <f>IF(COUNTA($A71:$R71)=0,"",IF($A71="","Missing ID",IF(COUNTIF($A$5:$A$1004,$A71)&gt;1,"Duplicate ID",IF(OR($B71="",$C71="",$D71="",$H71="",$I71="",$K71="",$L71="",$Q71=""),"Missing required field",IF(AND($K71="Closed",$P71=""),"Closed without Resolved At",IF(AND($P71&lt;&gt;"",$P71&lt;$B71),"Resolved before Reported",IF(AND($Q71&lt;&gt;"",$Q71&lt;$B71),"Last Updated before Reported","OK")))))))</f>
        <v/>
      </c>
    </row>
    <row r="72">
      <c r="A72" s="17" t="n"/>
      <c r="B72" s="41" t="n"/>
      <c r="C72" s="42" t="n"/>
      <c r="D72" s="17" t="n"/>
      <c r="E72" s="20" t="n"/>
      <c r="F72" s="17" t="n"/>
      <c r="G72" s="17" t="n"/>
      <c r="H72" s="17" t="n"/>
      <c r="I72" s="17" t="n"/>
      <c r="J72" s="41" t="n"/>
      <c r="K72" s="17" t="n"/>
      <c r="L72" s="17" t="n"/>
      <c r="M72" s="17" t="n"/>
      <c r="N72" s="20" t="n"/>
      <c r="O72" s="42" t="n"/>
      <c r="P72" s="41" t="n"/>
      <c r="Q72" s="41" t="n"/>
      <c r="R72" s="43" t="n"/>
      <c r="S72" s="22">
        <f>IF(COUNTA($A72:$R72)=0,"",IFERROR(IF($J72="","",MAX(0,ROUND((IF(OR($K72="Closed",$K72="Canceled"),IF($P72="",$Q72,$P72),'Settings'!$B$8)-$J72)*1440,0))),""))</f>
        <v/>
      </c>
      <c r="T72" s="44">
        <f>IF(COUNTA($A72:$R72)=0,"",IFERROR(IF($B72="","",MAX(0,ROUND((IF(OR($K72="Closed",$K72="Canceled"),IF($P72="",$Q72,$P72),'Settings'!$B$8)-$B72)*24,1))),""))</f>
        <v/>
      </c>
      <c r="U72" s="44">
        <f>IF(COUNTA($A72:$R72)=0,"",IFERROR(VLOOKUP($I72,'Settings'!$A$12:$B$15,2,FALSE),""))</f>
        <v/>
      </c>
      <c r="V72" s="45">
        <f>IF(COUNTA($A72:$R72)=0,"",IFERROR(IF(OR($B72="",$U72=""),"",$B72+$U72/24),""))</f>
        <v/>
      </c>
      <c r="W72" s="25">
        <f>IF(COUNTA($A72:$R72)=0,"",IFERROR(IF($V72="","",IF(OR($K72="Closed",$K72="Canceled"),IF(IF($P72="",$Q72,$P72)&lt;=$V72,"Met","Missed"),IF('Settings'!$B$8&gt;$V72,"Overdue","Within Target"))),""))</f>
        <v/>
      </c>
      <c r="X72" s="46">
        <f>IF(COUNTA($A72:$R72)=0,"",IFERROR(ROUND($S72/60*'Settings'!$B$5,2),0))</f>
        <v/>
      </c>
      <c r="Y72" s="46">
        <f>IF(COUNTA($A72:$R72)=0,"",IFERROR($R72+$X72,0))</f>
        <v/>
      </c>
      <c r="Z72" s="25">
        <f>IF(COUNTA($A72:$R72)=0,"",IFERROR(IF(OR($K72="Closed",$K72="Canceled"),"No",IF($O72="","Missing Due Date",IF(INT($O72)&lt;INT('Settings'!$B$8),"Overdue",IF(INT($O72)=INT('Settings'!$B$8),"Due Today",IF(INT($O72)&lt;=INT('Settings'!$B$8)+'Settings'!$B$6,"Due Soon","Upcoming"))))),"Check date"))</f>
        <v/>
      </c>
      <c r="AA72" s="27">
        <f>IF(COUNTA($A72:$R72)=0,"",IF($A72="","Missing ID",IF(COUNTIF($A$5:$A$1004,$A72)&gt;1,"Duplicate ID",IF(OR($B72="",$C72="",$D72="",$H72="",$I72="",$K72="",$L72="",$Q72=""),"Missing required field",IF(AND($K72="Closed",$P72=""),"Closed without Resolved At",IF(AND($P72&lt;&gt;"",$P72&lt;$B72),"Resolved before Reported",IF(AND($Q72&lt;&gt;"",$Q72&lt;$B72),"Last Updated before Reported","OK")))))))</f>
        <v/>
      </c>
    </row>
    <row r="73">
      <c r="A73" s="17" t="n"/>
      <c r="B73" s="41" t="n"/>
      <c r="C73" s="42" t="n"/>
      <c r="D73" s="17" t="n"/>
      <c r="E73" s="20" t="n"/>
      <c r="F73" s="17" t="n"/>
      <c r="G73" s="17" t="n"/>
      <c r="H73" s="17" t="n"/>
      <c r="I73" s="17" t="n"/>
      <c r="J73" s="41" t="n"/>
      <c r="K73" s="17" t="n"/>
      <c r="L73" s="17" t="n"/>
      <c r="M73" s="17" t="n"/>
      <c r="N73" s="20" t="n"/>
      <c r="O73" s="42" t="n"/>
      <c r="P73" s="41" t="n"/>
      <c r="Q73" s="41" t="n"/>
      <c r="R73" s="43" t="n"/>
      <c r="S73" s="22">
        <f>IF(COUNTA($A73:$R73)=0,"",IFERROR(IF($J73="","",MAX(0,ROUND((IF(OR($K73="Closed",$K73="Canceled"),IF($P73="",$Q73,$P73),'Settings'!$B$8)-$J73)*1440,0))),""))</f>
        <v/>
      </c>
      <c r="T73" s="44">
        <f>IF(COUNTA($A73:$R73)=0,"",IFERROR(IF($B73="","",MAX(0,ROUND((IF(OR($K73="Closed",$K73="Canceled"),IF($P73="",$Q73,$P73),'Settings'!$B$8)-$B73)*24,1))),""))</f>
        <v/>
      </c>
      <c r="U73" s="44">
        <f>IF(COUNTA($A73:$R73)=0,"",IFERROR(VLOOKUP($I73,'Settings'!$A$12:$B$15,2,FALSE),""))</f>
        <v/>
      </c>
      <c r="V73" s="45">
        <f>IF(COUNTA($A73:$R73)=0,"",IFERROR(IF(OR($B73="",$U73=""),"",$B73+$U73/24),""))</f>
        <v/>
      </c>
      <c r="W73" s="25">
        <f>IF(COUNTA($A73:$R73)=0,"",IFERROR(IF($V73="","",IF(OR($K73="Closed",$K73="Canceled"),IF(IF($P73="",$Q73,$P73)&lt;=$V73,"Met","Missed"),IF('Settings'!$B$8&gt;$V73,"Overdue","Within Target"))),""))</f>
        <v/>
      </c>
      <c r="X73" s="46">
        <f>IF(COUNTA($A73:$R73)=0,"",IFERROR(ROUND($S73/60*'Settings'!$B$5,2),0))</f>
        <v/>
      </c>
      <c r="Y73" s="46">
        <f>IF(COUNTA($A73:$R73)=0,"",IFERROR($R73+$X73,0))</f>
        <v/>
      </c>
      <c r="Z73" s="25">
        <f>IF(COUNTA($A73:$R73)=0,"",IFERROR(IF(OR($K73="Closed",$K73="Canceled"),"No",IF($O73="","Missing Due Date",IF(INT($O73)&lt;INT('Settings'!$B$8),"Overdue",IF(INT($O73)=INT('Settings'!$B$8),"Due Today",IF(INT($O73)&lt;=INT('Settings'!$B$8)+'Settings'!$B$6,"Due Soon","Upcoming"))))),"Check date"))</f>
        <v/>
      </c>
      <c r="AA73" s="27">
        <f>IF(COUNTA($A73:$R73)=0,"",IF($A73="","Missing ID",IF(COUNTIF($A$5:$A$1004,$A73)&gt;1,"Duplicate ID",IF(OR($B73="",$C73="",$D73="",$H73="",$I73="",$K73="",$L73="",$Q73=""),"Missing required field",IF(AND($K73="Closed",$P73=""),"Closed without Resolved At",IF(AND($P73&lt;&gt;"",$P73&lt;$B73),"Resolved before Reported",IF(AND($Q73&lt;&gt;"",$Q73&lt;$B73),"Last Updated before Reported","OK")))))))</f>
        <v/>
      </c>
    </row>
    <row r="74">
      <c r="A74" s="17" t="n"/>
      <c r="B74" s="41" t="n"/>
      <c r="C74" s="42" t="n"/>
      <c r="D74" s="17" t="n"/>
      <c r="E74" s="20" t="n"/>
      <c r="F74" s="17" t="n"/>
      <c r="G74" s="17" t="n"/>
      <c r="H74" s="17" t="n"/>
      <c r="I74" s="17" t="n"/>
      <c r="J74" s="41" t="n"/>
      <c r="K74" s="17" t="n"/>
      <c r="L74" s="17" t="n"/>
      <c r="M74" s="17" t="n"/>
      <c r="N74" s="20" t="n"/>
      <c r="O74" s="42" t="n"/>
      <c r="P74" s="41" t="n"/>
      <c r="Q74" s="41" t="n"/>
      <c r="R74" s="43" t="n"/>
      <c r="S74" s="22">
        <f>IF(COUNTA($A74:$R74)=0,"",IFERROR(IF($J74="","",MAX(0,ROUND((IF(OR($K74="Closed",$K74="Canceled"),IF($P74="",$Q74,$P74),'Settings'!$B$8)-$J74)*1440,0))),""))</f>
        <v/>
      </c>
      <c r="T74" s="44">
        <f>IF(COUNTA($A74:$R74)=0,"",IFERROR(IF($B74="","",MAX(0,ROUND((IF(OR($K74="Closed",$K74="Canceled"),IF($P74="",$Q74,$P74),'Settings'!$B$8)-$B74)*24,1))),""))</f>
        <v/>
      </c>
      <c r="U74" s="44">
        <f>IF(COUNTA($A74:$R74)=0,"",IFERROR(VLOOKUP($I74,'Settings'!$A$12:$B$15,2,FALSE),""))</f>
        <v/>
      </c>
      <c r="V74" s="45">
        <f>IF(COUNTA($A74:$R74)=0,"",IFERROR(IF(OR($B74="",$U74=""),"",$B74+$U74/24),""))</f>
        <v/>
      </c>
      <c r="W74" s="25">
        <f>IF(COUNTA($A74:$R74)=0,"",IFERROR(IF($V74="","",IF(OR($K74="Closed",$K74="Canceled"),IF(IF($P74="",$Q74,$P74)&lt;=$V74,"Met","Missed"),IF('Settings'!$B$8&gt;$V74,"Overdue","Within Target"))),""))</f>
        <v/>
      </c>
      <c r="X74" s="46">
        <f>IF(COUNTA($A74:$R74)=0,"",IFERROR(ROUND($S74/60*'Settings'!$B$5,2),0))</f>
        <v/>
      </c>
      <c r="Y74" s="46">
        <f>IF(COUNTA($A74:$R74)=0,"",IFERROR($R74+$X74,0))</f>
        <v/>
      </c>
      <c r="Z74" s="25">
        <f>IF(COUNTA($A74:$R74)=0,"",IFERROR(IF(OR($K74="Closed",$K74="Canceled"),"No",IF($O74="","Missing Due Date",IF(INT($O74)&lt;INT('Settings'!$B$8),"Overdue",IF(INT($O74)=INT('Settings'!$B$8),"Due Today",IF(INT($O74)&lt;=INT('Settings'!$B$8)+'Settings'!$B$6,"Due Soon","Upcoming"))))),"Check date"))</f>
        <v/>
      </c>
      <c r="AA74" s="27">
        <f>IF(COUNTA($A74:$R74)=0,"",IF($A74="","Missing ID",IF(COUNTIF($A$5:$A$1004,$A74)&gt;1,"Duplicate ID",IF(OR($B74="",$C74="",$D74="",$H74="",$I74="",$K74="",$L74="",$Q74=""),"Missing required field",IF(AND($K74="Closed",$P74=""),"Closed without Resolved At",IF(AND($P74&lt;&gt;"",$P74&lt;$B74),"Resolved before Reported",IF(AND($Q74&lt;&gt;"",$Q74&lt;$B74),"Last Updated before Reported","OK")))))))</f>
        <v/>
      </c>
    </row>
    <row r="75">
      <c r="A75" s="17" t="n"/>
      <c r="B75" s="41" t="n"/>
      <c r="C75" s="42" t="n"/>
      <c r="D75" s="17" t="n"/>
      <c r="E75" s="20" t="n"/>
      <c r="F75" s="17" t="n"/>
      <c r="G75" s="17" t="n"/>
      <c r="H75" s="17" t="n"/>
      <c r="I75" s="17" t="n"/>
      <c r="J75" s="41" t="n"/>
      <c r="K75" s="17" t="n"/>
      <c r="L75" s="17" t="n"/>
      <c r="M75" s="17" t="n"/>
      <c r="N75" s="20" t="n"/>
      <c r="O75" s="42" t="n"/>
      <c r="P75" s="41" t="n"/>
      <c r="Q75" s="41" t="n"/>
      <c r="R75" s="43" t="n"/>
      <c r="S75" s="22">
        <f>IF(COUNTA($A75:$R75)=0,"",IFERROR(IF($J75="","",MAX(0,ROUND((IF(OR($K75="Closed",$K75="Canceled"),IF($P75="",$Q75,$P75),'Settings'!$B$8)-$J75)*1440,0))),""))</f>
        <v/>
      </c>
      <c r="T75" s="44">
        <f>IF(COUNTA($A75:$R75)=0,"",IFERROR(IF($B75="","",MAX(0,ROUND((IF(OR($K75="Closed",$K75="Canceled"),IF($P75="",$Q75,$P75),'Settings'!$B$8)-$B75)*24,1))),""))</f>
        <v/>
      </c>
      <c r="U75" s="44">
        <f>IF(COUNTA($A75:$R75)=0,"",IFERROR(VLOOKUP($I75,'Settings'!$A$12:$B$15,2,FALSE),""))</f>
        <v/>
      </c>
      <c r="V75" s="45">
        <f>IF(COUNTA($A75:$R75)=0,"",IFERROR(IF(OR($B75="",$U75=""),"",$B75+$U75/24),""))</f>
        <v/>
      </c>
      <c r="W75" s="25">
        <f>IF(COUNTA($A75:$R75)=0,"",IFERROR(IF($V75="","",IF(OR($K75="Closed",$K75="Canceled"),IF(IF($P75="",$Q75,$P75)&lt;=$V75,"Met","Missed"),IF('Settings'!$B$8&gt;$V75,"Overdue","Within Target"))),""))</f>
        <v/>
      </c>
      <c r="X75" s="46">
        <f>IF(COUNTA($A75:$R75)=0,"",IFERROR(ROUND($S75/60*'Settings'!$B$5,2),0))</f>
        <v/>
      </c>
      <c r="Y75" s="46">
        <f>IF(COUNTA($A75:$R75)=0,"",IFERROR($R75+$X75,0))</f>
        <v/>
      </c>
      <c r="Z75" s="25">
        <f>IF(COUNTA($A75:$R75)=0,"",IFERROR(IF(OR($K75="Closed",$K75="Canceled"),"No",IF($O75="","Missing Due Date",IF(INT($O75)&lt;INT('Settings'!$B$8),"Overdue",IF(INT($O75)=INT('Settings'!$B$8),"Due Today",IF(INT($O75)&lt;=INT('Settings'!$B$8)+'Settings'!$B$6,"Due Soon","Upcoming"))))),"Check date"))</f>
        <v/>
      </c>
      <c r="AA75" s="27">
        <f>IF(COUNTA($A75:$R75)=0,"",IF($A75="","Missing ID",IF(COUNTIF($A$5:$A$1004,$A75)&gt;1,"Duplicate ID",IF(OR($B75="",$C75="",$D75="",$H75="",$I75="",$K75="",$L75="",$Q75=""),"Missing required field",IF(AND($K75="Closed",$P75=""),"Closed without Resolved At",IF(AND($P75&lt;&gt;"",$P75&lt;$B75),"Resolved before Reported",IF(AND($Q75&lt;&gt;"",$Q75&lt;$B75),"Last Updated before Reported","OK")))))))</f>
        <v/>
      </c>
    </row>
    <row r="76">
      <c r="A76" s="17" t="n"/>
      <c r="B76" s="41" t="n"/>
      <c r="C76" s="42" t="n"/>
      <c r="D76" s="17" t="n"/>
      <c r="E76" s="20" t="n"/>
      <c r="F76" s="17" t="n"/>
      <c r="G76" s="17" t="n"/>
      <c r="H76" s="17" t="n"/>
      <c r="I76" s="17" t="n"/>
      <c r="J76" s="41" t="n"/>
      <c r="K76" s="17" t="n"/>
      <c r="L76" s="17" t="n"/>
      <c r="M76" s="17" t="n"/>
      <c r="N76" s="20" t="n"/>
      <c r="O76" s="42" t="n"/>
      <c r="P76" s="41" t="n"/>
      <c r="Q76" s="41" t="n"/>
      <c r="R76" s="43" t="n"/>
      <c r="S76" s="22">
        <f>IF(COUNTA($A76:$R76)=0,"",IFERROR(IF($J76="","",MAX(0,ROUND((IF(OR($K76="Closed",$K76="Canceled"),IF($P76="",$Q76,$P76),'Settings'!$B$8)-$J76)*1440,0))),""))</f>
        <v/>
      </c>
      <c r="T76" s="44">
        <f>IF(COUNTA($A76:$R76)=0,"",IFERROR(IF($B76="","",MAX(0,ROUND((IF(OR($K76="Closed",$K76="Canceled"),IF($P76="",$Q76,$P76),'Settings'!$B$8)-$B76)*24,1))),""))</f>
        <v/>
      </c>
      <c r="U76" s="44">
        <f>IF(COUNTA($A76:$R76)=0,"",IFERROR(VLOOKUP($I76,'Settings'!$A$12:$B$15,2,FALSE),""))</f>
        <v/>
      </c>
      <c r="V76" s="45">
        <f>IF(COUNTA($A76:$R76)=0,"",IFERROR(IF(OR($B76="",$U76=""),"",$B76+$U76/24),""))</f>
        <v/>
      </c>
      <c r="W76" s="25">
        <f>IF(COUNTA($A76:$R76)=0,"",IFERROR(IF($V76="","",IF(OR($K76="Closed",$K76="Canceled"),IF(IF($P76="",$Q76,$P76)&lt;=$V76,"Met","Missed"),IF('Settings'!$B$8&gt;$V76,"Overdue","Within Target"))),""))</f>
        <v/>
      </c>
      <c r="X76" s="46">
        <f>IF(COUNTA($A76:$R76)=0,"",IFERROR(ROUND($S76/60*'Settings'!$B$5,2),0))</f>
        <v/>
      </c>
      <c r="Y76" s="46">
        <f>IF(COUNTA($A76:$R76)=0,"",IFERROR($R76+$X76,0))</f>
        <v/>
      </c>
      <c r="Z76" s="25">
        <f>IF(COUNTA($A76:$R76)=0,"",IFERROR(IF(OR($K76="Closed",$K76="Canceled"),"No",IF($O76="","Missing Due Date",IF(INT($O76)&lt;INT('Settings'!$B$8),"Overdue",IF(INT($O76)=INT('Settings'!$B$8),"Due Today",IF(INT($O76)&lt;=INT('Settings'!$B$8)+'Settings'!$B$6,"Due Soon","Upcoming"))))),"Check date"))</f>
        <v/>
      </c>
      <c r="AA76" s="27">
        <f>IF(COUNTA($A76:$R76)=0,"",IF($A76="","Missing ID",IF(COUNTIF($A$5:$A$1004,$A76)&gt;1,"Duplicate ID",IF(OR($B76="",$C76="",$D76="",$H76="",$I76="",$K76="",$L76="",$Q76=""),"Missing required field",IF(AND($K76="Closed",$P76=""),"Closed without Resolved At",IF(AND($P76&lt;&gt;"",$P76&lt;$B76),"Resolved before Reported",IF(AND($Q76&lt;&gt;"",$Q76&lt;$B76),"Last Updated before Reported","OK")))))))</f>
        <v/>
      </c>
    </row>
    <row r="77">
      <c r="A77" s="17" t="n"/>
      <c r="B77" s="41" t="n"/>
      <c r="C77" s="42" t="n"/>
      <c r="D77" s="17" t="n"/>
      <c r="E77" s="20" t="n"/>
      <c r="F77" s="17" t="n"/>
      <c r="G77" s="17" t="n"/>
      <c r="H77" s="17" t="n"/>
      <c r="I77" s="17" t="n"/>
      <c r="J77" s="41" t="n"/>
      <c r="K77" s="17" t="n"/>
      <c r="L77" s="17" t="n"/>
      <c r="M77" s="17" t="n"/>
      <c r="N77" s="20" t="n"/>
      <c r="O77" s="42" t="n"/>
      <c r="P77" s="41" t="n"/>
      <c r="Q77" s="41" t="n"/>
      <c r="R77" s="43" t="n"/>
      <c r="S77" s="22">
        <f>IF(COUNTA($A77:$R77)=0,"",IFERROR(IF($J77="","",MAX(0,ROUND((IF(OR($K77="Closed",$K77="Canceled"),IF($P77="",$Q77,$P77),'Settings'!$B$8)-$J77)*1440,0))),""))</f>
        <v/>
      </c>
      <c r="T77" s="44">
        <f>IF(COUNTA($A77:$R77)=0,"",IFERROR(IF($B77="","",MAX(0,ROUND((IF(OR($K77="Closed",$K77="Canceled"),IF($P77="",$Q77,$P77),'Settings'!$B$8)-$B77)*24,1))),""))</f>
        <v/>
      </c>
      <c r="U77" s="44">
        <f>IF(COUNTA($A77:$R77)=0,"",IFERROR(VLOOKUP($I77,'Settings'!$A$12:$B$15,2,FALSE),""))</f>
        <v/>
      </c>
      <c r="V77" s="45">
        <f>IF(COUNTA($A77:$R77)=0,"",IFERROR(IF(OR($B77="",$U77=""),"",$B77+$U77/24),""))</f>
        <v/>
      </c>
      <c r="W77" s="25">
        <f>IF(COUNTA($A77:$R77)=0,"",IFERROR(IF($V77="","",IF(OR($K77="Closed",$K77="Canceled"),IF(IF($P77="",$Q77,$P77)&lt;=$V77,"Met","Missed"),IF('Settings'!$B$8&gt;$V77,"Overdue","Within Target"))),""))</f>
        <v/>
      </c>
      <c r="X77" s="46">
        <f>IF(COUNTA($A77:$R77)=0,"",IFERROR(ROUND($S77/60*'Settings'!$B$5,2),0))</f>
        <v/>
      </c>
      <c r="Y77" s="46">
        <f>IF(COUNTA($A77:$R77)=0,"",IFERROR($R77+$X77,0))</f>
        <v/>
      </c>
      <c r="Z77" s="25">
        <f>IF(COUNTA($A77:$R77)=0,"",IFERROR(IF(OR($K77="Closed",$K77="Canceled"),"No",IF($O77="","Missing Due Date",IF(INT($O77)&lt;INT('Settings'!$B$8),"Overdue",IF(INT($O77)=INT('Settings'!$B$8),"Due Today",IF(INT($O77)&lt;=INT('Settings'!$B$8)+'Settings'!$B$6,"Due Soon","Upcoming"))))),"Check date"))</f>
        <v/>
      </c>
      <c r="AA77" s="27">
        <f>IF(COUNTA($A77:$R77)=0,"",IF($A77="","Missing ID",IF(COUNTIF($A$5:$A$1004,$A77)&gt;1,"Duplicate ID",IF(OR($B77="",$C77="",$D77="",$H77="",$I77="",$K77="",$L77="",$Q77=""),"Missing required field",IF(AND($K77="Closed",$P77=""),"Closed without Resolved At",IF(AND($P77&lt;&gt;"",$P77&lt;$B77),"Resolved before Reported",IF(AND($Q77&lt;&gt;"",$Q77&lt;$B77),"Last Updated before Reported","OK")))))))</f>
        <v/>
      </c>
    </row>
    <row r="78">
      <c r="A78" s="17" t="n"/>
      <c r="B78" s="41" t="n"/>
      <c r="C78" s="42" t="n"/>
      <c r="D78" s="17" t="n"/>
      <c r="E78" s="20" t="n"/>
      <c r="F78" s="17" t="n"/>
      <c r="G78" s="17" t="n"/>
      <c r="H78" s="17" t="n"/>
      <c r="I78" s="17" t="n"/>
      <c r="J78" s="41" t="n"/>
      <c r="K78" s="17" t="n"/>
      <c r="L78" s="17" t="n"/>
      <c r="M78" s="17" t="n"/>
      <c r="N78" s="20" t="n"/>
      <c r="O78" s="42" t="n"/>
      <c r="P78" s="41" t="n"/>
      <c r="Q78" s="41" t="n"/>
      <c r="R78" s="43" t="n"/>
      <c r="S78" s="22">
        <f>IF(COUNTA($A78:$R78)=0,"",IFERROR(IF($J78="","",MAX(0,ROUND((IF(OR($K78="Closed",$K78="Canceled"),IF($P78="",$Q78,$P78),'Settings'!$B$8)-$J78)*1440,0))),""))</f>
        <v/>
      </c>
      <c r="T78" s="44">
        <f>IF(COUNTA($A78:$R78)=0,"",IFERROR(IF($B78="","",MAX(0,ROUND((IF(OR($K78="Closed",$K78="Canceled"),IF($P78="",$Q78,$P78),'Settings'!$B$8)-$B78)*24,1))),""))</f>
        <v/>
      </c>
      <c r="U78" s="44">
        <f>IF(COUNTA($A78:$R78)=0,"",IFERROR(VLOOKUP($I78,'Settings'!$A$12:$B$15,2,FALSE),""))</f>
        <v/>
      </c>
      <c r="V78" s="45">
        <f>IF(COUNTA($A78:$R78)=0,"",IFERROR(IF(OR($B78="",$U78=""),"",$B78+$U78/24),""))</f>
        <v/>
      </c>
      <c r="W78" s="25">
        <f>IF(COUNTA($A78:$R78)=0,"",IFERROR(IF($V78="","",IF(OR($K78="Closed",$K78="Canceled"),IF(IF($P78="",$Q78,$P78)&lt;=$V78,"Met","Missed"),IF('Settings'!$B$8&gt;$V78,"Overdue","Within Target"))),""))</f>
        <v/>
      </c>
      <c r="X78" s="46">
        <f>IF(COUNTA($A78:$R78)=0,"",IFERROR(ROUND($S78/60*'Settings'!$B$5,2),0))</f>
        <v/>
      </c>
      <c r="Y78" s="46">
        <f>IF(COUNTA($A78:$R78)=0,"",IFERROR($R78+$X78,0))</f>
        <v/>
      </c>
      <c r="Z78" s="25">
        <f>IF(COUNTA($A78:$R78)=0,"",IFERROR(IF(OR($K78="Closed",$K78="Canceled"),"No",IF($O78="","Missing Due Date",IF(INT($O78)&lt;INT('Settings'!$B$8),"Overdue",IF(INT($O78)=INT('Settings'!$B$8),"Due Today",IF(INT($O78)&lt;=INT('Settings'!$B$8)+'Settings'!$B$6,"Due Soon","Upcoming"))))),"Check date"))</f>
        <v/>
      </c>
      <c r="AA78" s="27">
        <f>IF(COUNTA($A78:$R78)=0,"",IF($A78="","Missing ID",IF(COUNTIF($A$5:$A$1004,$A78)&gt;1,"Duplicate ID",IF(OR($B78="",$C78="",$D78="",$H78="",$I78="",$K78="",$L78="",$Q78=""),"Missing required field",IF(AND($K78="Closed",$P78=""),"Closed without Resolved At",IF(AND($P78&lt;&gt;"",$P78&lt;$B78),"Resolved before Reported",IF(AND($Q78&lt;&gt;"",$Q78&lt;$B78),"Last Updated before Reported","OK")))))))</f>
        <v/>
      </c>
    </row>
    <row r="79">
      <c r="A79" s="17" t="n"/>
      <c r="B79" s="41" t="n"/>
      <c r="C79" s="42" t="n"/>
      <c r="D79" s="17" t="n"/>
      <c r="E79" s="20" t="n"/>
      <c r="F79" s="17" t="n"/>
      <c r="G79" s="17" t="n"/>
      <c r="H79" s="17" t="n"/>
      <c r="I79" s="17" t="n"/>
      <c r="J79" s="41" t="n"/>
      <c r="K79" s="17" t="n"/>
      <c r="L79" s="17" t="n"/>
      <c r="M79" s="17" t="n"/>
      <c r="N79" s="20" t="n"/>
      <c r="O79" s="42" t="n"/>
      <c r="P79" s="41" t="n"/>
      <c r="Q79" s="41" t="n"/>
      <c r="R79" s="43" t="n"/>
      <c r="S79" s="22">
        <f>IF(COUNTA($A79:$R79)=0,"",IFERROR(IF($J79="","",MAX(0,ROUND((IF(OR($K79="Closed",$K79="Canceled"),IF($P79="",$Q79,$P79),'Settings'!$B$8)-$J79)*1440,0))),""))</f>
        <v/>
      </c>
      <c r="T79" s="44">
        <f>IF(COUNTA($A79:$R79)=0,"",IFERROR(IF($B79="","",MAX(0,ROUND((IF(OR($K79="Closed",$K79="Canceled"),IF($P79="",$Q79,$P79),'Settings'!$B$8)-$B79)*24,1))),""))</f>
        <v/>
      </c>
      <c r="U79" s="44">
        <f>IF(COUNTA($A79:$R79)=0,"",IFERROR(VLOOKUP($I79,'Settings'!$A$12:$B$15,2,FALSE),""))</f>
        <v/>
      </c>
      <c r="V79" s="45">
        <f>IF(COUNTA($A79:$R79)=0,"",IFERROR(IF(OR($B79="",$U79=""),"",$B79+$U79/24),""))</f>
        <v/>
      </c>
      <c r="W79" s="25">
        <f>IF(COUNTA($A79:$R79)=0,"",IFERROR(IF($V79="","",IF(OR($K79="Closed",$K79="Canceled"),IF(IF($P79="",$Q79,$P79)&lt;=$V79,"Met","Missed"),IF('Settings'!$B$8&gt;$V79,"Overdue","Within Target"))),""))</f>
        <v/>
      </c>
      <c r="X79" s="46">
        <f>IF(COUNTA($A79:$R79)=0,"",IFERROR(ROUND($S79/60*'Settings'!$B$5,2),0))</f>
        <v/>
      </c>
      <c r="Y79" s="46">
        <f>IF(COUNTA($A79:$R79)=0,"",IFERROR($R79+$X79,0))</f>
        <v/>
      </c>
      <c r="Z79" s="25">
        <f>IF(COUNTA($A79:$R79)=0,"",IFERROR(IF(OR($K79="Closed",$K79="Canceled"),"No",IF($O79="","Missing Due Date",IF(INT($O79)&lt;INT('Settings'!$B$8),"Overdue",IF(INT($O79)=INT('Settings'!$B$8),"Due Today",IF(INT($O79)&lt;=INT('Settings'!$B$8)+'Settings'!$B$6,"Due Soon","Upcoming"))))),"Check date"))</f>
        <v/>
      </c>
      <c r="AA79" s="27">
        <f>IF(COUNTA($A79:$R79)=0,"",IF($A79="","Missing ID",IF(COUNTIF($A$5:$A$1004,$A79)&gt;1,"Duplicate ID",IF(OR($B79="",$C79="",$D79="",$H79="",$I79="",$K79="",$L79="",$Q79=""),"Missing required field",IF(AND($K79="Closed",$P79=""),"Closed without Resolved At",IF(AND($P79&lt;&gt;"",$P79&lt;$B79),"Resolved before Reported",IF(AND($Q79&lt;&gt;"",$Q79&lt;$B79),"Last Updated before Reported","OK")))))))</f>
        <v/>
      </c>
    </row>
    <row r="80">
      <c r="A80" s="17" t="n"/>
      <c r="B80" s="41" t="n"/>
      <c r="C80" s="42" t="n"/>
      <c r="D80" s="17" t="n"/>
      <c r="E80" s="20" t="n"/>
      <c r="F80" s="17" t="n"/>
      <c r="G80" s="17" t="n"/>
      <c r="H80" s="17" t="n"/>
      <c r="I80" s="17" t="n"/>
      <c r="J80" s="41" t="n"/>
      <c r="K80" s="17" t="n"/>
      <c r="L80" s="17" t="n"/>
      <c r="M80" s="17" t="n"/>
      <c r="N80" s="20" t="n"/>
      <c r="O80" s="42" t="n"/>
      <c r="P80" s="41" t="n"/>
      <c r="Q80" s="41" t="n"/>
      <c r="R80" s="43" t="n"/>
      <c r="S80" s="22">
        <f>IF(COUNTA($A80:$R80)=0,"",IFERROR(IF($J80="","",MAX(0,ROUND((IF(OR($K80="Closed",$K80="Canceled"),IF($P80="",$Q80,$P80),'Settings'!$B$8)-$J80)*1440,0))),""))</f>
        <v/>
      </c>
      <c r="T80" s="44">
        <f>IF(COUNTA($A80:$R80)=0,"",IFERROR(IF($B80="","",MAX(0,ROUND((IF(OR($K80="Closed",$K80="Canceled"),IF($P80="",$Q80,$P80),'Settings'!$B$8)-$B80)*24,1))),""))</f>
        <v/>
      </c>
      <c r="U80" s="44">
        <f>IF(COUNTA($A80:$R80)=0,"",IFERROR(VLOOKUP($I80,'Settings'!$A$12:$B$15,2,FALSE),""))</f>
        <v/>
      </c>
      <c r="V80" s="45">
        <f>IF(COUNTA($A80:$R80)=0,"",IFERROR(IF(OR($B80="",$U80=""),"",$B80+$U80/24),""))</f>
        <v/>
      </c>
      <c r="W80" s="25">
        <f>IF(COUNTA($A80:$R80)=0,"",IFERROR(IF($V80="","",IF(OR($K80="Closed",$K80="Canceled"),IF(IF($P80="",$Q80,$P80)&lt;=$V80,"Met","Missed"),IF('Settings'!$B$8&gt;$V80,"Overdue","Within Target"))),""))</f>
        <v/>
      </c>
      <c r="X80" s="46">
        <f>IF(COUNTA($A80:$R80)=0,"",IFERROR(ROUND($S80/60*'Settings'!$B$5,2),0))</f>
        <v/>
      </c>
      <c r="Y80" s="46">
        <f>IF(COUNTA($A80:$R80)=0,"",IFERROR($R80+$X80,0))</f>
        <v/>
      </c>
      <c r="Z80" s="25">
        <f>IF(COUNTA($A80:$R80)=0,"",IFERROR(IF(OR($K80="Closed",$K80="Canceled"),"No",IF($O80="","Missing Due Date",IF(INT($O80)&lt;INT('Settings'!$B$8),"Overdue",IF(INT($O80)=INT('Settings'!$B$8),"Due Today",IF(INT($O80)&lt;=INT('Settings'!$B$8)+'Settings'!$B$6,"Due Soon","Upcoming"))))),"Check date"))</f>
        <v/>
      </c>
      <c r="AA80" s="27">
        <f>IF(COUNTA($A80:$R80)=0,"",IF($A80="","Missing ID",IF(COUNTIF($A$5:$A$1004,$A80)&gt;1,"Duplicate ID",IF(OR($B80="",$C80="",$D80="",$H80="",$I80="",$K80="",$L80="",$Q80=""),"Missing required field",IF(AND($K80="Closed",$P80=""),"Closed without Resolved At",IF(AND($P80&lt;&gt;"",$P80&lt;$B80),"Resolved before Reported",IF(AND($Q80&lt;&gt;"",$Q80&lt;$B80),"Last Updated before Reported","OK")))))))</f>
        <v/>
      </c>
    </row>
    <row r="81">
      <c r="A81" s="17" t="n"/>
      <c r="B81" s="41" t="n"/>
      <c r="C81" s="42" t="n"/>
      <c r="D81" s="17" t="n"/>
      <c r="E81" s="20" t="n"/>
      <c r="F81" s="17" t="n"/>
      <c r="G81" s="17" t="n"/>
      <c r="H81" s="17" t="n"/>
      <c r="I81" s="17" t="n"/>
      <c r="J81" s="41" t="n"/>
      <c r="K81" s="17" t="n"/>
      <c r="L81" s="17" t="n"/>
      <c r="M81" s="17" t="n"/>
      <c r="N81" s="20" t="n"/>
      <c r="O81" s="42" t="n"/>
      <c r="P81" s="41" t="n"/>
      <c r="Q81" s="41" t="n"/>
      <c r="R81" s="43" t="n"/>
      <c r="S81" s="22">
        <f>IF(COUNTA($A81:$R81)=0,"",IFERROR(IF($J81="","",MAX(0,ROUND((IF(OR($K81="Closed",$K81="Canceled"),IF($P81="",$Q81,$P81),'Settings'!$B$8)-$J81)*1440,0))),""))</f>
        <v/>
      </c>
      <c r="T81" s="44">
        <f>IF(COUNTA($A81:$R81)=0,"",IFERROR(IF($B81="","",MAX(0,ROUND((IF(OR($K81="Closed",$K81="Canceled"),IF($P81="",$Q81,$P81),'Settings'!$B$8)-$B81)*24,1))),""))</f>
        <v/>
      </c>
      <c r="U81" s="44">
        <f>IF(COUNTA($A81:$R81)=0,"",IFERROR(VLOOKUP($I81,'Settings'!$A$12:$B$15,2,FALSE),""))</f>
        <v/>
      </c>
      <c r="V81" s="45">
        <f>IF(COUNTA($A81:$R81)=0,"",IFERROR(IF(OR($B81="",$U81=""),"",$B81+$U81/24),""))</f>
        <v/>
      </c>
      <c r="W81" s="25">
        <f>IF(COUNTA($A81:$R81)=0,"",IFERROR(IF($V81="","",IF(OR($K81="Closed",$K81="Canceled"),IF(IF($P81="",$Q81,$P81)&lt;=$V81,"Met","Missed"),IF('Settings'!$B$8&gt;$V81,"Overdue","Within Target"))),""))</f>
        <v/>
      </c>
      <c r="X81" s="46">
        <f>IF(COUNTA($A81:$R81)=0,"",IFERROR(ROUND($S81/60*'Settings'!$B$5,2),0))</f>
        <v/>
      </c>
      <c r="Y81" s="46">
        <f>IF(COUNTA($A81:$R81)=0,"",IFERROR($R81+$X81,0))</f>
        <v/>
      </c>
      <c r="Z81" s="25">
        <f>IF(COUNTA($A81:$R81)=0,"",IFERROR(IF(OR($K81="Closed",$K81="Canceled"),"No",IF($O81="","Missing Due Date",IF(INT($O81)&lt;INT('Settings'!$B$8),"Overdue",IF(INT($O81)=INT('Settings'!$B$8),"Due Today",IF(INT($O81)&lt;=INT('Settings'!$B$8)+'Settings'!$B$6,"Due Soon","Upcoming"))))),"Check date"))</f>
        <v/>
      </c>
      <c r="AA81" s="27">
        <f>IF(COUNTA($A81:$R81)=0,"",IF($A81="","Missing ID",IF(COUNTIF($A$5:$A$1004,$A81)&gt;1,"Duplicate ID",IF(OR($B81="",$C81="",$D81="",$H81="",$I81="",$K81="",$L81="",$Q81=""),"Missing required field",IF(AND($K81="Closed",$P81=""),"Closed without Resolved At",IF(AND($P81&lt;&gt;"",$P81&lt;$B81),"Resolved before Reported",IF(AND($Q81&lt;&gt;"",$Q81&lt;$B81),"Last Updated before Reported","OK")))))))</f>
        <v/>
      </c>
    </row>
    <row r="82">
      <c r="A82" s="17" t="n"/>
      <c r="B82" s="41" t="n"/>
      <c r="C82" s="42" t="n"/>
      <c r="D82" s="17" t="n"/>
      <c r="E82" s="20" t="n"/>
      <c r="F82" s="17" t="n"/>
      <c r="G82" s="17" t="n"/>
      <c r="H82" s="17" t="n"/>
      <c r="I82" s="17" t="n"/>
      <c r="J82" s="41" t="n"/>
      <c r="K82" s="17" t="n"/>
      <c r="L82" s="17" t="n"/>
      <c r="M82" s="17" t="n"/>
      <c r="N82" s="20" t="n"/>
      <c r="O82" s="42" t="n"/>
      <c r="P82" s="41" t="n"/>
      <c r="Q82" s="41" t="n"/>
      <c r="R82" s="43" t="n"/>
      <c r="S82" s="22">
        <f>IF(COUNTA($A82:$R82)=0,"",IFERROR(IF($J82="","",MAX(0,ROUND((IF(OR($K82="Closed",$K82="Canceled"),IF($P82="",$Q82,$P82),'Settings'!$B$8)-$J82)*1440,0))),""))</f>
        <v/>
      </c>
      <c r="T82" s="44">
        <f>IF(COUNTA($A82:$R82)=0,"",IFERROR(IF($B82="","",MAX(0,ROUND((IF(OR($K82="Closed",$K82="Canceled"),IF($P82="",$Q82,$P82),'Settings'!$B$8)-$B82)*24,1))),""))</f>
        <v/>
      </c>
      <c r="U82" s="44">
        <f>IF(COUNTA($A82:$R82)=0,"",IFERROR(VLOOKUP($I82,'Settings'!$A$12:$B$15,2,FALSE),""))</f>
        <v/>
      </c>
      <c r="V82" s="45">
        <f>IF(COUNTA($A82:$R82)=0,"",IFERROR(IF(OR($B82="",$U82=""),"",$B82+$U82/24),""))</f>
        <v/>
      </c>
      <c r="W82" s="25">
        <f>IF(COUNTA($A82:$R82)=0,"",IFERROR(IF($V82="","",IF(OR($K82="Closed",$K82="Canceled"),IF(IF($P82="",$Q82,$P82)&lt;=$V82,"Met","Missed"),IF('Settings'!$B$8&gt;$V82,"Overdue","Within Target"))),""))</f>
        <v/>
      </c>
      <c r="X82" s="46">
        <f>IF(COUNTA($A82:$R82)=0,"",IFERROR(ROUND($S82/60*'Settings'!$B$5,2),0))</f>
        <v/>
      </c>
      <c r="Y82" s="46">
        <f>IF(COUNTA($A82:$R82)=0,"",IFERROR($R82+$X82,0))</f>
        <v/>
      </c>
      <c r="Z82" s="25">
        <f>IF(COUNTA($A82:$R82)=0,"",IFERROR(IF(OR($K82="Closed",$K82="Canceled"),"No",IF($O82="","Missing Due Date",IF(INT($O82)&lt;INT('Settings'!$B$8),"Overdue",IF(INT($O82)=INT('Settings'!$B$8),"Due Today",IF(INT($O82)&lt;=INT('Settings'!$B$8)+'Settings'!$B$6,"Due Soon","Upcoming"))))),"Check date"))</f>
        <v/>
      </c>
      <c r="AA82" s="27">
        <f>IF(COUNTA($A82:$R82)=0,"",IF($A82="","Missing ID",IF(COUNTIF($A$5:$A$1004,$A82)&gt;1,"Duplicate ID",IF(OR($B82="",$C82="",$D82="",$H82="",$I82="",$K82="",$L82="",$Q82=""),"Missing required field",IF(AND($K82="Closed",$P82=""),"Closed without Resolved At",IF(AND($P82&lt;&gt;"",$P82&lt;$B82),"Resolved before Reported",IF(AND($Q82&lt;&gt;"",$Q82&lt;$B82),"Last Updated before Reported","OK")))))))</f>
        <v/>
      </c>
    </row>
    <row r="83">
      <c r="A83" s="17" t="n"/>
      <c r="B83" s="41" t="n"/>
      <c r="C83" s="42" t="n"/>
      <c r="D83" s="17" t="n"/>
      <c r="E83" s="20" t="n"/>
      <c r="F83" s="17" t="n"/>
      <c r="G83" s="17" t="n"/>
      <c r="H83" s="17" t="n"/>
      <c r="I83" s="17" t="n"/>
      <c r="J83" s="41" t="n"/>
      <c r="K83" s="17" t="n"/>
      <c r="L83" s="17" t="n"/>
      <c r="M83" s="17" t="n"/>
      <c r="N83" s="20" t="n"/>
      <c r="O83" s="42" t="n"/>
      <c r="P83" s="41" t="n"/>
      <c r="Q83" s="41" t="n"/>
      <c r="R83" s="43" t="n"/>
      <c r="S83" s="22">
        <f>IF(COUNTA($A83:$R83)=0,"",IFERROR(IF($J83="","",MAX(0,ROUND((IF(OR($K83="Closed",$K83="Canceled"),IF($P83="",$Q83,$P83),'Settings'!$B$8)-$J83)*1440,0))),""))</f>
        <v/>
      </c>
      <c r="T83" s="44">
        <f>IF(COUNTA($A83:$R83)=0,"",IFERROR(IF($B83="","",MAX(0,ROUND((IF(OR($K83="Closed",$K83="Canceled"),IF($P83="",$Q83,$P83),'Settings'!$B$8)-$B83)*24,1))),""))</f>
        <v/>
      </c>
      <c r="U83" s="44">
        <f>IF(COUNTA($A83:$R83)=0,"",IFERROR(VLOOKUP($I83,'Settings'!$A$12:$B$15,2,FALSE),""))</f>
        <v/>
      </c>
      <c r="V83" s="45">
        <f>IF(COUNTA($A83:$R83)=0,"",IFERROR(IF(OR($B83="",$U83=""),"",$B83+$U83/24),""))</f>
        <v/>
      </c>
      <c r="W83" s="25">
        <f>IF(COUNTA($A83:$R83)=0,"",IFERROR(IF($V83="","",IF(OR($K83="Closed",$K83="Canceled"),IF(IF($P83="",$Q83,$P83)&lt;=$V83,"Met","Missed"),IF('Settings'!$B$8&gt;$V83,"Overdue","Within Target"))),""))</f>
        <v/>
      </c>
      <c r="X83" s="46">
        <f>IF(COUNTA($A83:$R83)=0,"",IFERROR(ROUND($S83/60*'Settings'!$B$5,2),0))</f>
        <v/>
      </c>
      <c r="Y83" s="46">
        <f>IF(COUNTA($A83:$R83)=0,"",IFERROR($R83+$X83,0))</f>
        <v/>
      </c>
      <c r="Z83" s="25">
        <f>IF(COUNTA($A83:$R83)=0,"",IFERROR(IF(OR($K83="Closed",$K83="Canceled"),"No",IF($O83="","Missing Due Date",IF(INT($O83)&lt;INT('Settings'!$B$8),"Overdue",IF(INT($O83)=INT('Settings'!$B$8),"Due Today",IF(INT($O83)&lt;=INT('Settings'!$B$8)+'Settings'!$B$6,"Due Soon","Upcoming"))))),"Check date"))</f>
        <v/>
      </c>
      <c r="AA83" s="27">
        <f>IF(COUNTA($A83:$R83)=0,"",IF($A83="","Missing ID",IF(COUNTIF($A$5:$A$1004,$A83)&gt;1,"Duplicate ID",IF(OR($B83="",$C83="",$D83="",$H83="",$I83="",$K83="",$L83="",$Q83=""),"Missing required field",IF(AND($K83="Closed",$P83=""),"Closed without Resolved At",IF(AND($P83&lt;&gt;"",$P83&lt;$B83),"Resolved before Reported",IF(AND($Q83&lt;&gt;"",$Q83&lt;$B83),"Last Updated before Reported","OK")))))))</f>
        <v/>
      </c>
    </row>
    <row r="84">
      <c r="A84" s="17" t="n"/>
      <c r="B84" s="41" t="n"/>
      <c r="C84" s="42" t="n"/>
      <c r="D84" s="17" t="n"/>
      <c r="E84" s="20" t="n"/>
      <c r="F84" s="17" t="n"/>
      <c r="G84" s="17" t="n"/>
      <c r="H84" s="17" t="n"/>
      <c r="I84" s="17" t="n"/>
      <c r="J84" s="41" t="n"/>
      <c r="K84" s="17" t="n"/>
      <c r="L84" s="17" t="n"/>
      <c r="M84" s="17" t="n"/>
      <c r="N84" s="20" t="n"/>
      <c r="O84" s="42" t="n"/>
      <c r="P84" s="41" t="n"/>
      <c r="Q84" s="41" t="n"/>
      <c r="R84" s="43" t="n"/>
      <c r="S84" s="22">
        <f>IF(COUNTA($A84:$R84)=0,"",IFERROR(IF($J84="","",MAX(0,ROUND((IF(OR($K84="Closed",$K84="Canceled"),IF($P84="",$Q84,$P84),'Settings'!$B$8)-$J84)*1440,0))),""))</f>
        <v/>
      </c>
      <c r="T84" s="44">
        <f>IF(COUNTA($A84:$R84)=0,"",IFERROR(IF($B84="","",MAX(0,ROUND((IF(OR($K84="Closed",$K84="Canceled"),IF($P84="",$Q84,$P84),'Settings'!$B$8)-$B84)*24,1))),""))</f>
        <v/>
      </c>
      <c r="U84" s="44">
        <f>IF(COUNTA($A84:$R84)=0,"",IFERROR(VLOOKUP($I84,'Settings'!$A$12:$B$15,2,FALSE),""))</f>
        <v/>
      </c>
      <c r="V84" s="45">
        <f>IF(COUNTA($A84:$R84)=0,"",IFERROR(IF(OR($B84="",$U84=""),"",$B84+$U84/24),""))</f>
        <v/>
      </c>
      <c r="W84" s="25">
        <f>IF(COUNTA($A84:$R84)=0,"",IFERROR(IF($V84="","",IF(OR($K84="Closed",$K84="Canceled"),IF(IF($P84="",$Q84,$P84)&lt;=$V84,"Met","Missed"),IF('Settings'!$B$8&gt;$V84,"Overdue","Within Target"))),""))</f>
        <v/>
      </c>
      <c r="X84" s="46">
        <f>IF(COUNTA($A84:$R84)=0,"",IFERROR(ROUND($S84/60*'Settings'!$B$5,2),0))</f>
        <v/>
      </c>
      <c r="Y84" s="46">
        <f>IF(COUNTA($A84:$R84)=0,"",IFERROR($R84+$X84,0))</f>
        <v/>
      </c>
      <c r="Z84" s="25">
        <f>IF(COUNTA($A84:$R84)=0,"",IFERROR(IF(OR($K84="Closed",$K84="Canceled"),"No",IF($O84="","Missing Due Date",IF(INT($O84)&lt;INT('Settings'!$B$8),"Overdue",IF(INT($O84)=INT('Settings'!$B$8),"Due Today",IF(INT($O84)&lt;=INT('Settings'!$B$8)+'Settings'!$B$6,"Due Soon","Upcoming"))))),"Check date"))</f>
        <v/>
      </c>
      <c r="AA84" s="27">
        <f>IF(COUNTA($A84:$R84)=0,"",IF($A84="","Missing ID",IF(COUNTIF($A$5:$A$1004,$A84)&gt;1,"Duplicate ID",IF(OR($B84="",$C84="",$D84="",$H84="",$I84="",$K84="",$L84="",$Q84=""),"Missing required field",IF(AND($K84="Closed",$P84=""),"Closed without Resolved At",IF(AND($P84&lt;&gt;"",$P84&lt;$B84),"Resolved before Reported",IF(AND($Q84&lt;&gt;"",$Q84&lt;$B84),"Last Updated before Reported","OK")))))))</f>
        <v/>
      </c>
    </row>
    <row r="85">
      <c r="A85" s="17" t="n"/>
      <c r="B85" s="41" t="n"/>
      <c r="C85" s="42" t="n"/>
      <c r="D85" s="17" t="n"/>
      <c r="E85" s="20" t="n"/>
      <c r="F85" s="17" t="n"/>
      <c r="G85" s="17" t="n"/>
      <c r="H85" s="17" t="n"/>
      <c r="I85" s="17" t="n"/>
      <c r="J85" s="41" t="n"/>
      <c r="K85" s="17" t="n"/>
      <c r="L85" s="17" t="n"/>
      <c r="M85" s="17" t="n"/>
      <c r="N85" s="20" t="n"/>
      <c r="O85" s="42" t="n"/>
      <c r="P85" s="41" t="n"/>
      <c r="Q85" s="41" t="n"/>
      <c r="R85" s="43" t="n"/>
      <c r="S85" s="22">
        <f>IF(COUNTA($A85:$R85)=0,"",IFERROR(IF($J85="","",MAX(0,ROUND((IF(OR($K85="Closed",$K85="Canceled"),IF($P85="",$Q85,$P85),'Settings'!$B$8)-$J85)*1440,0))),""))</f>
        <v/>
      </c>
      <c r="T85" s="44">
        <f>IF(COUNTA($A85:$R85)=0,"",IFERROR(IF($B85="","",MAX(0,ROUND((IF(OR($K85="Closed",$K85="Canceled"),IF($P85="",$Q85,$P85),'Settings'!$B$8)-$B85)*24,1))),""))</f>
        <v/>
      </c>
      <c r="U85" s="44">
        <f>IF(COUNTA($A85:$R85)=0,"",IFERROR(VLOOKUP($I85,'Settings'!$A$12:$B$15,2,FALSE),""))</f>
        <v/>
      </c>
      <c r="V85" s="45">
        <f>IF(COUNTA($A85:$R85)=0,"",IFERROR(IF(OR($B85="",$U85=""),"",$B85+$U85/24),""))</f>
        <v/>
      </c>
      <c r="W85" s="25">
        <f>IF(COUNTA($A85:$R85)=0,"",IFERROR(IF($V85="","",IF(OR($K85="Closed",$K85="Canceled"),IF(IF($P85="",$Q85,$P85)&lt;=$V85,"Met","Missed"),IF('Settings'!$B$8&gt;$V85,"Overdue","Within Target"))),""))</f>
        <v/>
      </c>
      <c r="X85" s="46">
        <f>IF(COUNTA($A85:$R85)=0,"",IFERROR(ROUND($S85/60*'Settings'!$B$5,2),0))</f>
        <v/>
      </c>
      <c r="Y85" s="46">
        <f>IF(COUNTA($A85:$R85)=0,"",IFERROR($R85+$X85,0))</f>
        <v/>
      </c>
      <c r="Z85" s="25">
        <f>IF(COUNTA($A85:$R85)=0,"",IFERROR(IF(OR($K85="Closed",$K85="Canceled"),"No",IF($O85="","Missing Due Date",IF(INT($O85)&lt;INT('Settings'!$B$8),"Overdue",IF(INT($O85)=INT('Settings'!$B$8),"Due Today",IF(INT($O85)&lt;=INT('Settings'!$B$8)+'Settings'!$B$6,"Due Soon","Upcoming"))))),"Check date"))</f>
        <v/>
      </c>
      <c r="AA85" s="27">
        <f>IF(COUNTA($A85:$R85)=0,"",IF($A85="","Missing ID",IF(COUNTIF($A$5:$A$1004,$A85)&gt;1,"Duplicate ID",IF(OR($B85="",$C85="",$D85="",$H85="",$I85="",$K85="",$L85="",$Q85=""),"Missing required field",IF(AND($K85="Closed",$P85=""),"Closed without Resolved At",IF(AND($P85&lt;&gt;"",$P85&lt;$B85),"Resolved before Reported",IF(AND($Q85&lt;&gt;"",$Q85&lt;$B85),"Last Updated before Reported","OK")))))))</f>
        <v/>
      </c>
    </row>
    <row r="86">
      <c r="A86" s="17" t="n"/>
      <c r="B86" s="41" t="n"/>
      <c r="C86" s="42" t="n"/>
      <c r="D86" s="17" t="n"/>
      <c r="E86" s="20" t="n"/>
      <c r="F86" s="17" t="n"/>
      <c r="G86" s="17" t="n"/>
      <c r="H86" s="17" t="n"/>
      <c r="I86" s="17" t="n"/>
      <c r="J86" s="41" t="n"/>
      <c r="K86" s="17" t="n"/>
      <c r="L86" s="17" t="n"/>
      <c r="M86" s="17" t="n"/>
      <c r="N86" s="20" t="n"/>
      <c r="O86" s="42" t="n"/>
      <c r="P86" s="41" t="n"/>
      <c r="Q86" s="41" t="n"/>
      <c r="R86" s="43" t="n"/>
      <c r="S86" s="22">
        <f>IF(COUNTA($A86:$R86)=0,"",IFERROR(IF($J86="","",MAX(0,ROUND((IF(OR($K86="Closed",$K86="Canceled"),IF($P86="",$Q86,$P86),'Settings'!$B$8)-$J86)*1440,0))),""))</f>
        <v/>
      </c>
      <c r="T86" s="44">
        <f>IF(COUNTA($A86:$R86)=0,"",IFERROR(IF($B86="","",MAX(0,ROUND((IF(OR($K86="Closed",$K86="Canceled"),IF($P86="",$Q86,$P86),'Settings'!$B$8)-$B86)*24,1))),""))</f>
        <v/>
      </c>
      <c r="U86" s="44">
        <f>IF(COUNTA($A86:$R86)=0,"",IFERROR(VLOOKUP($I86,'Settings'!$A$12:$B$15,2,FALSE),""))</f>
        <v/>
      </c>
      <c r="V86" s="45">
        <f>IF(COUNTA($A86:$R86)=0,"",IFERROR(IF(OR($B86="",$U86=""),"",$B86+$U86/24),""))</f>
        <v/>
      </c>
      <c r="W86" s="25">
        <f>IF(COUNTA($A86:$R86)=0,"",IFERROR(IF($V86="","",IF(OR($K86="Closed",$K86="Canceled"),IF(IF($P86="",$Q86,$P86)&lt;=$V86,"Met","Missed"),IF('Settings'!$B$8&gt;$V86,"Overdue","Within Target"))),""))</f>
        <v/>
      </c>
      <c r="X86" s="46">
        <f>IF(COUNTA($A86:$R86)=0,"",IFERROR(ROUND($S86/60*'Settings'!$B$5,2),0))</f>
        <v/>
      </c>
      <c r="Y86" s="46">
        <f>IF(COUNTA($A86:$R86)=0,"",IFERROR($R86+$X86,0))</f>
        <v/>
      </c>
      <c r="Z86" s="25">
        <f>IF(COUNTA($A86:$R86)=0,"",IFERROR(IF(OR($K86="Closed",$K86="Canceled"),"No",IF($O86="","Missing Due Date",IF(INT($O86)&lt;INT('Settings'!$B$8),"Overdue",IF(INT($O86)=INT('Settings'!$B$8),"Due Today",IF(INT($O86)&lt;=INT('Settings'!$B$8)+'Settings'!$B$6,"Due Soon","Upcoming"))))),"Check date"))</f>
        <v/>
      </c>
      <c r="AA86" s="27">
        <f>IF(COUNTA($A86:$R86)=0,"",IF($A86="","Missing ID",IF(COUNTIF($A$5:$A$1004,$A86)&gt;1,"Duplicate ID",IF(OR($B86="",$C86="",$D86="",$H86="",$I86="",$K86="",$L86="",$Q86=""),"Missing required field",IF(AND($K86="Closed",$P86=""),"Closed without Resolved At",IF(AND($P86&lt;&gt;"",$P86&lt;$B86),"Resolved before Reported",IF(AND($Q86&lt;&gt;"",$Q86&lt;$B86),"Last Updated before Reported","OK")))))))</f>
        <v/>
      </c>
    </row>
    <row r="87">
      <c r="A87" s="17" t="n"/>
      <c r="B87" s="41" t="n"/>
      <c r="C87" s="42" t="n"/>
      <c r="D87" s="17" t="n"/>
      <c r="E87" s="20" t="n"/>
      <c r="F87" s="17" t="n"/>
      <c r="G87" s="17" t="n"/>
      <c r="H87" s="17" t="n"/>
      <c r="I87" s="17" t="n"/>
      <c r="J87" s="41" t="n"/>
      <c r="K87" s="17" t="n"/>
      <c r="L87" s="17" t="n"/>
      <c r="M87" s="17" t="n"/>
      <c r="N87" s="20" t="n"/>
      <c r="O87" s="42" t="n"/>
      <c r="P87" s="41" t="n"/>
      <c r="Q87" s="41" t="n"/>
      <c r="R87" s="43" t="n"/>
      <c r="S87" s="22">
        <f>IF(COUNTA($A87:$R87)=0,"",IFERROR(IF($J87="","",MAX(0,ROUND((IF(OR($K87="Closed",$K87="Canceled"),IF($P87="",$Q87,$P87),'Settings'!$B$8)-$J87)*1440,0))),""))</f>
        <v/>
      </c>
      <c r="T87" s="44">
        <f>IF(COUNTA($A87:$R87)=0,"",IFERROR(IF($B87="","",MAX(0,ROUND((IF(OR($K87="Closed",$K87="Canceled"),IF($P87="",$Q87,$P87),'Settings'!$B$8)-$B87)*24,1))),""))</f>
        <v/>
      </c>
      <c r="U87" s="44">
        <f>IF(COUNTA($A87:$R87)=0,"",IFERROR(VLOOKUP($I87,'Settings'!$A$12:$B$15,2,FALSE),""))</f>
        <v/>
      </c>
      <c r="V87" s="45">
        <f>IF(COUNTA($A87:$R87)=0,"",IFERROR(IF(OR($B87="",$U87=""),"",$B87+$U87/24),""))</f>
        <v/>
      </c>
      <c r="W87" s="25">
        <f>IF(COUNTA($A87:$R87)=0,"",IFERROR(IF($V87="","",IF(OR($K87="Closed",$K87="Canceled"),IF(IF($P87="",$Q87,$P87)&lt;=$V87,"Met","Missed"),IF('Settings'!$B$8&gt;$V87,"Overdue","Within Target"))),""))</f>
        <v/>
      </c>
      <c r="X87" s="46">
        <f>IF(COUNTA($A87:$R87)=0,"",IFERROR(ROUND($S87/60*'Settings'!$B$5,2),0))</f>
        <v/>
      </c>
      <c r="Y87" s="46">
        <f>IF(COUNTA($A87:$R87)=0,"",IFERROR($R87+$X87,0))</f>
        <v/>
      </c>
      <c r="Z87" s="25">
        <f>IF(COUNTA($A87:$R87)=0,"",IFERROR(IF(OR($K87="Closed",$K87="Canceled"),"No",IF($O87="","Missing Due Date",IF(INT($O87)&lt;INT('Settings'!$B$8),"Overdue",IF(INT($O87)=INT('Settings'!$B$8),"Due Today",IF(INT($O87)&lt;=INT('Settings'!$B$8)+'Settings'!$B$6,"Due Soon","Upcoming"))))),"Check date"))</f>
        <v/>
      </c>
      <c r="AA87" s="27">
        <f>IF(COUNTA($A87:$R87)=0,"",IF($A87="","Missing ID",IF(COUNTIF($A$5:$A$1004,$A87)&gt;1,"Duplicate ID",IF(OR($B87="",$C87="",$D87="",$H87="",$I87="",$K87="",$L87="",$Q87=""),"Missing required field",IF(AND($K87="Closed",$P87=""),"Closed without Resolved At",IF(AND($P87&lt;&gt;"",$P87&lt;$B87),"Resolved before Reported",IF(AND($Q87&lt;&gt;"",$Q87&lt;$B87),"Last Updated before Reported","OK")))))))</f>
        <v/>
      </c>
    </row>
    <row r="88">
      <c r="A88" s="17" t="n"/>
      <c r="B88" s="41" t="n"/>
      <c r="C88" s="42" t="n"/>
      <c r="D88" s="17" t="n"/>
      <c r="E88" s="20" t="n"/>
      <c r="F88" s="17" t="n"/>
      <c r="G88" s="17" t="n"/>
      <c r="H88" s="17" t="n"/>
      <c r="I88" s="17" t="n"/>
      <c r="J88" s="41" t="n"/>
      <c r="K88" s="17" t="n"/>
      <c r="L88" s="17" t="n"/>
      <c r="M88" s="17" t="n"/>
      <c r="N88" s="20" t="n"/>
      <c r="O88" s="42" t="n"/>
      <c r="P88" s="41" t="n"/>
      <c r="Q88" s="41" t="n"/>
      <c r="R88" s="43" t="n"/>
      <c r="S88" s="22">
        <f>IF(COUNTA($A88:$R88)=0,"",IFERROR(IF($J88="","",MAX(0,ROUND((IF(OR($K88="Closed",$K88="Canceled"),IF($P88="",$Q88,$P88),'Settings'!$B$8)-$J88)*1440,0))),""))</f>
        <v/>
      </c>
      <c r="T88" s="44">
        <f>IF(COUNTA($A88:$R88)=0,"",IFERROR(IF($B88="","",MAX(0,ROUND((IF(OR($K88="Closed",$K88="Canceled"),IF($P88="",$Q88,$P88),'Settings'!$B$8)-$B88)*24,1))),""))</f>
        <v/>
      </c>
      <c r="U88" s="44">
        <f>IF(COUNTA($A88:$R88)=0,"",IFERROR(VLOOKUP($I88,'Settings'!$A$12:$B$15,2,FALSE),""))</f>
        <v/>
      </c>
      <c r="V88" s="45">
        <f>IF(COUNTA($A88:$R88)=0,"",IFERROR(IF(OR($B88="",$U88=""),"",$B88+$U88/24),""))</f>
        <v/>
      </c>
      <c r="W88" s="25">
        <f>IF(COUNTA($A88:$R88)=0,"",IFERROR(IF($V88="","",IF(OR($K88="Closed",$K88="Canceled"),IF(IF($P88="",$Q88,$P88)&lt;=$V88,"Met","Missed"),IF('Settings'!$B$8&gt;$V88,"Overdue","Within Target"))),""))</f>
        <v/>
      </c>
      <c r="X88" s="46">
        <f>IF(COUNTA($A88:$R88)=0,"",IFERROR(ROUND($S88/60*'Settings'!$B$5,2),0))</f>
        <v/>
      </c>
      <c r="Y88" s="46">
        <f>IF(COUNTA($A88:$R88)=0,"",IFERROR($R88+$X88,0))</f>
        <v/>
      </c>
      <c r="Z88" s="25">
        <f>IF(COUNTA($A88:$R88)=0,"",IFERROR(IF(OR($K88="Closed",$K88="Canceled"),"No",IF($O88="","Missing Due Date",IF(INT($O88)&lt;INT('Settings'!$B$8),"Overdue",IF(INT($O88)=INT('Settings'!$B$8),"Due Today",IF(INT($O88)&lt;=INT('Settings'!$B$8)+'Settings'!$B$6,"Due Soon","Upcoming"))))),"Check date"))</f>
        <v/>
      </c>
      <c r="AA88" s="27">
        <f>IF(COUNTA($A88:$R88)=0,"",IF($A88="","Missing ID",IF(COUNTIF($A$5:$A$1004,$A88)&gt;1,"Duplicate ID",IF(OR($B88="",$C88="",$D88="",$H88="",$I88="",$K88="",$L88="",$Q88=""),"Missing required field",IF(AND($K88="Closed",$P88=""),"Closed without Resolved At",IF(AND($P88&lt;&gt;"",$P88&lt;$B88),"Resolved before Reported",IF(AND($Q88&lt;&gt;"",$Q88&lt;$B88),"Last Updated before Reported","OK")))))))</f>
        <v/>
      </c>
    </row>
    <row r="89">
      <c r="A89" s="17" t="n"/>
      <c r="B89" s="41" t="n"/>
      <c r="C89" s="42" t="n"/>
      <c r="D89" s="17" t="n"/>
      <c r="E89" s="20" t="n"/>
      <c r="F89" s="17" t="n"/>
      <c r="G89" s="17" t="n"/>
      <c r="H89" s="17" t="n"/>
      <c r="I89" s="17" t="n"/>
      <c r="J89" s="41" t="n"/>
      <c r="K89" s="17" t="n"/>
      <c r="L89" s="17" t="n"/>
      <c r="M89" s="17" t="n"/>
      <c r="N89" s="20" t="n"/>
      <c r="O89" s="42" t="n"/>
      <c r="P89" s="41" t="n"/>
      <c r="Q89" s="41" t="n"/>
      <c r="R89" s="43" t="n"/>
      <c r="S89" s="22">
        <f>IF(COUNTA($A89:$R89)=0,"",IFERROR(IF($J89="","",MAX(0,ROUND((IF(OR($K89="Closed",$K89="Canceled"),IF($P89="",$Q89,$P89),'Settings'!$B$8)-$J89)*1440,0))),""))</f>
        <v/>
      </c>
      <c r="T89" s="44">
        <f>IF(COUNTA($A89:$R89)=0,"",IFERROR(IF($B89="","",MAX(0,ROUND((IF(OR($K89="Closed",$K89="Canceled"),IF($P89="",$Q89,$P89),'Settings'!$B$8)-$B89)*24,1))),""))</f>
        <v/>
      </c>
      <c r="U89" s="44">
        <f>IF(COUNTA($A89:$R89)=0,"",IFERROR(VLOOKUP($I89,'Settings'!$A$12:$B$15,2,FALSE),""))</f>
        <v/>
      </c>
      <c r="V89" s="45">
        <f>IF(COUNTA($A89:$R89)=0,"",IFERROR(IF(OR($B89="",$U89=""),"",$B89+$U89/24),""))</f>
        <v/>
      </c>
      <c r="W89" s="25">
        <f>IF(COUNTA($A89:$R89)=0,"",IFERROR(IF($V89="","",IF(OR($K89="Closed",$K89="Canceled"),IF(IF($P89="",$Q89,$P89)&lt;=$V89,"Met","Missed"),IF('Settings'!$B$8&gt;$V89,"Overdue","Within Target"))),""))</f>
        <v/>
      </c>
      <c r="X89" s="46">
        <f>IF(COUNTA($A89:$R89)=0,"",IFERROR(ROUND($S89/60*'Settings'!$B$5,2),0))</f>
        <v/>
      </c>
      <c r="Y89" s="46">
        <f>IF(COUNTA($A89:$R89)=0,"",IFERROR($R89+$X89,0))</f>
        <v/>
      </c>
      <c r="Z89" s="25">
        <f>IF(COUNTA($A89:$R89)=0,"",IFERROR(IF(OR($K89="Closed",$K89="Canceled"),"No",IF($O89="","Missing Due Date",IF(INT($O89)&lt;INT('Settings'!$B$8),"Overdue",IF(INT($O89)=INT('Settings'!$B$8),"Due Today",IF(INT($O89)&lt;=INT('Settings'!$B$8)+'Settings'!$B$6,"Due Soon","Upcoming"))))),"Check date"))</f>
        <v/>
      </c>
      <c r="AA89" s="27">
        <f>IF(COUNTA($A89:$R89)=0,"",IF($A89="","Missing ID",IF(COUNTIF($A$5:$A$1004,$A89)&gt;1,"Duplicate ID",IF(OR($B89="",$C89="",$D89="",$H89="",$I89="",$K89="",$L89="",$Q89=""),"Missing required field",IF(AND($K89="Closed",$P89=""),"Closed without Resolved At",IF(AND($P89&lt;&gt;"",$P89&lt;$B89),"Resolved before Reported",IF(AND($Q89&lt;&gt;"",$Q89&lt;$B89),"Last Updated before Reported","OK")))))))</f>
        <v/>
      </c>
    </row>
    <row r="90">
      <c r="A90" s="17" t="n"/>
      <c r="B90" s="41" t="n"/>
      <c r="C90" s="42" t="n"/>
      <c r="D90" s="17" t="n"/>
      <c r="E90" s="20" t="n"/>
      <c r="F90" s="17" t="n"/>
      <c r="G90" s="17" t="n"/>
      <c r="H90" s="17" t="n"/>
      <c r="I90" s="17" t="n"/>
      <c r="J90" s="41" t="n"/>
      <c r="K90" s="17" t="n"/>
      <c r="L90" s="17" t="n"/>
      <c r="M90" s="17" t="n"/>
      <c r="N90" s="20" t="n"/>
      <c r="O90" s="42" t="n"/>
      <c r="P90" s="41" t="n"/>
      <c r="Q90" s="41" t="n"/>
      <c r="R90" s="43" t="n"/>
      <c r="S90" s="22">
        <f>IF(COUNTA($A90:$R90)=0,"",IFERROR(IF($J90="","",MAX(0,ROUND((IF(OR($K90="Closed",$K90="Canceled"),IF($P90="",$Q90,$P90),'Settings'!$B$8)-$J90)*1440,0))),""))</f>
        <v/>
      </c>
      <c r="T90" s="44">
        <f>IF(COUNTA($A90:$R90)=0,"",IFERROR(IF($B90="","",MAX(0,ROUND((IF(OR($K90="Closed",$K90="Canceled"),IF($P90="",$Q90,$P90),'Settings'!$B$8)-$B90)*24,1))),""))</f>
        <v/>
      </c>
      <c r="U90" s="44">
        <f>IF(COUNTA($A90:$R90)=0,"",IFERROR(VLOOKUP($I90,'Settings'!$A$12:$B$15,2,FALSE),""))</f>
        <v/>
      </c>
      <c r="V90" s="45">
        <f>IF(COUNTA($A90:$R90)=0,"",IFERROR(IF(OR($B90="",$U90=""),"",$B90+$U90/24),""))</f>
        <v/>
      </c>
      <c r="W90" s="25">
        <f>IF(COUNTA($A90:$R90)=0,"",IFERROR(IF($V90="","",IF(OR($K90="Closed",$K90="Canceled"),IF(IF($P90="",$Q90,$P90)&lt;=$V90,"Met","Missed"),IF('Settings'!$B$8&gt;$V90,"Overdue","Within Target"))),""))</f>
        <v/>
      </c>
      <c r="X90" s="46">
        <f>IF(COUNTA($A90:$R90)=0,"",IFERROR(ROUND($S90/60*'Settings'!$B$5,2),0))</f>
        <v/>
      </c>
      <c r="Y90" s="46">
        <f>IF(COUNTA($A90:$R90)=0,"",IFERROR($R90+$X90,0))</f>
        <v/>
      </c>
      <c r="Z90" s="25">
        <f>IF(COUNTA($A90:$R90)=0,"",IFERROR(IF(OR($K90="Closed",$K90="Canceled"),"No",IF($O90="","Missing Due Date",IF(INT($O90)&lt;INT('Settings'!$B$8),"Overdue",IF(INT($O90)=INT('Settings'!$B$8),"Due Today",IF(INT($O90)&lt;=INT('Settings'!$B$8)+'Settings'!$B$6,"Due Soon","Upcoming"))))),"Check date"))</f>
        <v/>
      </c>
      <c r="AA90" s="27">
        <f>IF(COUNTA($A90:$R90)=0,"",IF($A90="","Missing ID",IF(COUNTIF($A$5:$A$1004,$A90)&gt;1,"Duplicate ID",IF(OR($B90="",$C90="",$D90="",$H90="",$I90="",$K90="",$L90="",$Q90=""),"Missing required field",IF(AND($K90="Closed",$P90=""),"Closed without Resolved At",IF(AND($P90&lt;&gt;"",$P90&lt;$B90),"Resolved before Reported",IF(AND($Q90&lt;&gt;"",$Q90&lt;$B90),"Last Updated before Reported","OK")))))))</f>
        <v/>
      </c>
    </row>
    <row r="91">
      <c r="A91" s="17" t="n"/>
      <c r="B91" s="41" t="n"/>
      <c r="C91" s="42" t="n"/>
      <c r="D91" s="17" t="n"/>
      <c r="E91" s="20" t="n"/>
      <c r="F91" s="17" t="n"/>
      <c r="G91" s="17" t="n"/>
      <c r="H91" s="17" t="n"/>
      <c r="I91" s="17" t="n"/>
      <c r="J91" s="41" t="n"/>
      <c r="K91" s="17" t="n"/>
      <c r="L91" s="17" t="n"/>
      <c r="M91" s="17" t="n"/>
      <c r="N91" s="20" t="n"/>
      <c r="O91" s="42" t="n"/>
      <c r="P91" s="41" t="n"/>
      <c r="Q91" s="41" t="n"/>
      <c r="R91" s="43" t="n"/>
      <c r="S91" s="22">
        <f>IF(COUNTA($A91:$R91)=0,"",IFERROR(IF($J91="","",MAX(0,ROUND((IF(OR($K91="Closed",$K91="Canceled"),IF($P91="",$Q91,$P91),'Settings'!$B$8)-$J91)*1440,0))),""))</f>
        <v/>
      </c>
      <c r="T91" s="44">
        <f>IF(COUNTA($A91:$R91)=0,"",IFERROR(IF($B91="","",MAX(0,ROUND((IF(OR($K91="Closed",$K91="Canceled"),IF($P91="",$Q91,$P91),'Settings'!$B$8)-$B91)*24,1))),""))</f>
        <v/>
      </c>
      <c r="U91" s="44">
        <f>IF(COUNTA($A91:$R91)=0,"",IFERROR(VLOOKUP($I91,'Settings'!$A$12:$B$15,2,FALSE),""))</f>
        <v/>
      </c>
      <c r="V91" s="45">
        <f>IF(COUNTA($A91:$R91)=0,"",IFERROR(IF(OR($B91="",$U91=""),"",$B91+$U91/24),""))</f>
        <v/>
      </c>
      <c r="W91" s="25">
        <f>IF(COUNTA($A91:$R91)=0,"",IFERROR(IF($V91="","",IF(OR($K91="Closed",$K91="Canceled"),IF(IF($P91="",$Q91,$P91)&lt;=$V91,"Met","Missed"),IF('Settings'!$B$8&gt;$V91,"Overdue","Within Target"))),""))</f>
        <v/>
      </c>
      <c r="X91" s="46">
        <f>IF(COUNTA($A91:$R91)=0,"",IFERROR(ROUND($S91/60*'Settings'!$B$5,2),0))</f>
        <v/>
      </c>
      <c r="Y91" s="46">
        <f>IF(COUNTA($A91:$R91)=0,"",IFERROR($R91+$X91,0))</f>
        <v/>
      </c>
      <c r="Z91" s="25">
        <f>IF(COUNTA($A91:$R91)=0,"",IFERROR(IF(OR($K91="Closed",$K91="Canceled"),"No",IF($O91="","Missing Due Date",IF(INT($O91)&lt;INT('Settings'!$B$8),"Overdue",IF(INT($O91)=INT('Settings'!$B$8),"Due Today",IF(INT($O91)&lt;=INT('Settings'!$B$8)+'Settings'!$B$6,"Due Soon","Upcoming"))))),"Check date"))</f>
        <v/>
      </c>
      <c r="AA91" s="27">
        <f>IF(COUNTA($A91:$R91)=0,"",IF($A91="","Missing ID",IF(COUNTIF($A$5:$A$1004,$A91)&gt;1,"Duplicate ID",IF(OR($B91="",$C91="",$D91="",$H91="",$I91="",$K91="",$L91="",$Q91=""),"Missing required field",IF(AND($K91="Closed",$P91=""),"Closed without Resolved At",IF(AND($P91&lt;&gt;"",$P91&lt;$B91),"Resolved before Reported",IF(AND($Q91&lt;&gt;"",$Q91&lt;$B91),"Last Updated before Reported","OK")))))))</f>
        <v/>
      </c>
    </row>
    <row r="92">
      <c r="A92" s="17" t="n"/>
      <c r="B92" s="41" t="n"/>
      <c r="C92" s="42" t="n"/>
      <c r="D92" s="17" t="n"/>
      <c r="E92" s="20" t="n"/>
      <c r="F92" s="17" t="n"/>
      <c r="G92" s="17" t="n"/>
      <c r="H92" s="17" t="n"/>
      <c r="I92" s="17" t="n"/>
      <c r="J92" s="41" t="n"/>
      <c r="K92" s="17" t="n"/>
      <c r="L92" s="17" t="n"/>
      <c r="M92" s="17" t="n"/>
      <c r="N92" s="20" t="n"/>
      <c r="O92" s="42" t="n"/>
      <c r="P92" s="41" t="n"/>
      <c r="Q92" s="41" t="n"/>
      <c r="R92" s="43" t="n"/>
      <c r="S92" s="22">
        <f>IF(COUNTA($A92:$R92)=0,"",IFERROR(IF($J92="","",MAX(0,ROUND((IF(OR($K92="Closed",$K92="Canceled"),IF($P92="",$Q92,$P92),'Settings'!$B$8)-$J92)*1440,0))),""))</f>
        <v/>
      </c>
      <c r="T92" s="44">
        <f>IF(COUNTA($A92:$R92)=0,"",IFERROR(IF($B92="","",MAX(0,ROUND((IF(OR($K92="Closed",$K92="Canceled"),IF($P92="",$Q92,$P92),'Settings'!$B$8)-$B92)*24,1))),""))</f>
        <v/>
      </c>
      <c r="U92" s="44">
        <f>IF(COUNTA($A92:$R92)=0,"",IFERROR(VLOOKUP($I92,'Settings'!$A$12:$B$15,2,FALSE),""))</f>
        <v/>
      </c>
      <c r="V92" s="45">
        <f>IF(COUNTA($A92:$R92)=0,"",IFERROR(IF(OR($B92="",$U92=""),"",$B92+$U92/24),""))</f>
        <v/>
      </c>
      <c r="W92" s="25">
        <f>IF(COUNTA($A92:$R92)=0,"",IFERROR(IF($V92="","",IF(OR($K92="Closed",$K92="Canceled"),IF(IF($P92="",$Q92,$P92)&lt;=$V92,"Met","Missed"),IF('Settings'!$B$8&gt;$V92,"Overdue","Within Target"))),""))</f>
        <v/>
      </c>
      <c r="X92" s="46">
        <f>IF(COUNTA($A92:$R92)=0,"",IFERROR(ROUND($S92/60*'Settings'!$B$5,2),0))</f>
        <v/>
      </c>
      <c r="Y92" s="46">
        <f>IF(COUNTA($A92:$R92)=0,"",IFERROR($R92+$X92,0))</f>
        <v/>
      </c>
      <c r="Z92" s="25">
        <f>IF(COUNTA($A92:$R92)=0,"",IFERROR(IF(OR($K92="Closed",$K92="Canceled"),"No",IF($O92="","Missing Due Date",IF(INT($O92)&lt;INT('Settings'!$B$8),"Overdue",IF(INT($O92)=INT('Settings'!$B$8),"Due Today",IF(INT($O92)&lt;=INT('Settings'!$B$8)+'Settings'!$B$6,"Due Soon","Upcoming"))))),"Check date"))</f>
        <v/>
      </c>
      <c r="AA92" s="27">
        <f>IF(COUNTA($A92:$R92)=0,"",IF($A92="","Missing ID",IF(COUNTIF($A$5:$A$1004,$A92)&gt;1,"Duplicate ID",IF(OR($B92="",$C92="",$D92="",$H92="",$I92="",$K92="",$L92="",$Q92=""),"Missing required field",IF(AND($K92="Closed",$P92=""),"Closed without Resolved At",IF(AND($P92&lt;&gt;"",$P92&lt;$B92),"Resolved before Reported",IF(AND($Q92&lt;&gt;"",$Q92&lt;$B92),"Last Updated before Reported","OK")))))))</f>
        <v/>
      </c>
    </row>
    <row r="93">
      <c r="A93" s="17" t="n"/>
      <c r="B93" s="41" t="n"/>
      <c r="C93" s="42" t="n"/>
      <c r="D93" s="17" t="n"/>
      <c r="E93" s="20" t="n"/>
      <c r="F93" s="17" t="n"/>
      <c r="G93" s="17" t="n"/>
      <c r="H93" s="17" t="n"/>
      <c r="I93" s="17" t="n"/>
      <c r="J93" s="41" t="n"/>
      <c r="K93" s="17" t="n"/>
      <c r="L93" s="17" t="n"/>
      <c r="M93" s="17" t="n"/>
      <c r="N93" s="20" t="n"/>
      <c r="O93" s="42" t="n"/>
      <c r="P93" s="41" t="n"/>
      <c r="Q93" s="41" t="n"/>
      <c r="R93" s="43" t="n"/>
      <c r="S93" s="22">
        <f>IF(COUNTA($A93:$R93)=0,"",IFERROR(IF($J93="","",MAX(0,ROUND((IF(OR($K93="Closed",$K93="Canceled"),IF($P93="",$Q93,$P93),'Settings'!$B$8)-$J93)*1440,0))),""))</f>
        <v/>
      </c>
      <c r="T93" s="44">
        <f>IF(COUNTA($A93:$R93)=0,"",IFERROR(IF($B93="","",MAX(0,ROUND((IF(OR($K93="Closed",$K93="Canceled"),IF($P93="",$Q93,$P93),'Settings'!$B$8)-$B93)*24,1))),""))</f>
        <v/>
      </c>
      <c r="U93" s="44">
        <f>IF(COUNTA($A93:$R93)=0,"",IFERROR(VLOOKUP($I93,'Settings'!$A$12:$B$15,2,FALSE),""))</f>
        <v/>
      </c>
      <c r="V93" s="45">
        <f>IF(COUNTA($A93:$R93)=0,"",IFERROR(IF(OR($B93="",$U93=""),"",$B93+$U93/24),""))</f>
        <v/>
      </c>
      <c r="W93" s="25">
        <f>IF(COUNTA($A93:$R93)=0,"",IFERROR(IF($V93="","",IF(OR($K93="Closed",$K93="Canceled"),IF(IF($P93="",$Q93,$P93)&lt;=$V93,"Met","Missed"),IF('Settings'!$B$8&gt;$V93,"Overdue","Within Target"))),""))</f>
        <v/>
      </c>
      <c r="X93" s="46">
        <f>IF(COUNTA($A93:$R93)=0,"",IFERROR(ROUND($S93/60*'Settings'!$B$5,2),0))</f>
        <v/>
      </c>
      <c r="Y93" s="46">
        <f>IF(COUNTA($A93:$R93)=0,"",IFERROR($R93+$X93,0))</f>
        <v/>
      </c>
      <c r="Z93" s="25">
        <f>IF(COUNTA($A93:$R93)=0,"",IFERROR(IF(OR($K93="Closed",$K93="Canceled"),"No",IF($O93="","Missing Due Date",IF(INT($O93)&lt;INT('Settings'!$B$8),"Overdue",IF(INT($O93)=INT('Settings'!$B$8),"Due Today",IF(INT($O93)&lt;=INT('Settings'!$B$8)+'Settings'!$B$6,"Due Soon","Upcoming"))))),"Check date"))</f>
        <v/>
      </c>
      <c r="AA93" s="27">
        <f>IF(COUNTA($A93:$R93)=0,"",IF($A93="","Missing ID",IF(COUNTIF($A$5:$A$1004,$A93)&gt;1,"Duplicate ID",IF(OR($B93="",$C93="",$D93="",$H93="",$I93="",$K93="",$L93="",$Q93=""),"Missing required field",IF(AND($K93="Closed",$P93=""),"Closed without Resolved At",IF(AND($P93&lt;&gt;"",$P93&lt;$B93),"Resolved before Reported",IF(AND($Q93&lt;&gt;"",$Q93&lt;$B93),"Last Updated before Reported","OK")))))))</f>
        <v/>
      </c>
    </row>
    <row r="94">
      <c r="A94" s="17" t="n"/>
      <c r="B94" s="41" t="n"/>
      <c r="C94" s="42" t="n"/>
      <c r="D94" s="17" t="n"/>
      <c r="E94" s="20" t="n"/>
      <c r="F94" s="17" t="n"/>
      <c r="G94" s="17" t="n"/>
      <c r="H94" s="17" t="n"/>
      <c r="I94" s="17" t="n"/>
      <c r="J94" s="41" t="n"/>
      <c r="K94" s="17" t="n"/>
      <c r="L94" s="17" t="n"/>
      <c r="M94" s="17" t="n"/>
      <c r="N94" s="20" t="n"/>
      <c r="O94" s="42" t="n"/>
      <c r="P94" s="41" t="n"/>
      <c r="Q94" s="41" t="n"/>
      <c r="R94" s="43" t="n"/>
      <c r="S94" s="22">
        <f>IF(COUNTA($A94:$R94)=0,"",IFERROR(IF($J94="","",MAX(0,ROUND((IF(OR($K94="Closed",$K94="Canceled"),IF($P94="",$Q94,$P94),'Settings'!$B$8)-$J94)*1440,0))),""))</f>
        <v/>
      </c>
      <c r="T94" s="44">
        <f>IF(COUNTA($A94:$R94)=0,"",IFERROR(IF($B94="","",MAX(0,ROUND((IF(OR($K94="Closed",$K94="Canceled"),IF($P94="",$Q94,$P94),'Settings'!$B$8)-$B94)*24,1))),""))</f>
        <v/>
      </c>
      <c r="U94" s="44">
        <f>IF(COUNTA($A94:$R94)=0,"",IFERROR(VLOOKUP($I94,'Settings'!$A$12:$B$15,2,FALSE),""))</f>
        <v/>
      </c>
      <c r="V94" s="45">
        <f>IF(COUNTA($A94:$R94)=0,"",IFERROR(IF(OR($B94="",$U94=""),"",$B94+$U94/24),""))</f>
        <v/>
      </c>
      <c r="W94" s="25">
        <f>IF(COUNTA($A94:$R94)=0,"",IFERROR(IF($V94="","",IF(OR($K94="Closed",$K94="Canceled"),IF(IF($P94="",$Q94,$P94)&lt;=$V94,"Met","Missed"),IF('Settings'!$B$8&gt;$V94,"Overdue","Within Target"))),""))</f>
        <v/>
      </c>
      <c r="X94" s="46">
        <f>IF(COUNTA($A94:$R94)=0,"",IFERROR(ROUND($S94/60*'Settings'!$B$5,2),0))</f>
        <v/>
      </c>
      <c r="Y94" s="46">
        <f>IF(COUNTA($A94:$R94)=0,"",IFERROR($R94+$X94,0))</f>
        <v/>
      </c>
      <c r="Z94" s="25">
        <f>IF(COUNTA($A94:$R94)=0,"",IFERROR(IF(OR($K94="Closed",$K94="Canceled"),"No",IF($O94="","Missing Due Date",IF(INT($O94)&lt;INT('Settings'!$B$8),"Overdue",IF(INT($O94)=INT('Settings'!$B$8),"Due Today",IF(INT($O94)&lt;=INT('Settings'!$B$8)+'Settings'!$B$6,"Due Soon","Upcoming"))))),"Check date"))</f>
        <v/>
      </c>
      <c r="AA94" s="27">
        <f>IF(COUNTA($A94:$R94)=0,"",IF($A94="","Missing ID",IF(COUNTIF($A$5:$A$1004,$A94)&gt;1,"Duplicate ID",IF(OR($B94="",$C94="",$D94="",$H94="",$I94="",$K94="",$L94="",$Q94=""),"Missing required field",IF(AND($K94="Closed",$P94=""),"Closed without Resolved At",IF(AND($P94&lt;&gt;"",$P94&lt;$B94),"Resolved before Reported",IF(AND($Q94&lt;&gt;"",$Q94&lt;$B94),"Last Updated before Reported","OK")))))))</f>
        <v/>
      </c>
    </row>
    <row r="95">
      <c r="A95" s="17" t="n"/>
      <c r="B95" s="41" t="n"/>
      <c r="C95" s="42" t="n"/>
      <c r="D95" s="17" t="n"/>
      <c r="E95" s="20" t="n"/>
      <c r="F95" s="17" t="n"/>
      <c r="G95" s="17" t="n"/>
      <c r="H95" s="17" t="n"/>
      <c r="I95" s="17" t="n"/>
      <c r="J95" s="41" t="n"/>
      <c r="K95" s="17" t="n"/>
      <c r="L95" s="17" t="n"/>
      <c r="M95" s="17" t="n"/>
      <c r="N95" s="20" t="n"/>
      <c r="O95" s="42" t="n"/>
      <c r="P95" s="41" t="n"/>
      <c r="Q95" s="41" t="n"/>
      <c r="R95" s="43" t="n"/>
      <c r="S95" s="22">
        <f>IF(COUNTA($A95:$R95)=0,"",IFERROR(IF($J95="","",MAX(0,ROUND((IF(OR($K95="Closed",$K95="Canceled"),IF($P95="",$Q95,$P95),'Settings'!$B$8)-$J95)*1440,0))),""))</f>
        <v/>
      </c>
      <c r="T95" s="44">
        <f>IF(COUNTA($A95:$R95)=0,"",IFERROR(IF($B95="","",MAX(0,ROUND((IF(OR($K95="Closed",$K95="Canceled"),IF($P95="",$Q95,$P95),'Settings'!$B$8)-$B95)*24,1))),""))</f>
        <v/>
      </c>
      <c r="U95" s="44">
        <f>IF(COUNTA($A95:$R95)=0,"",IFERROR(VLOOKUP($I95,'Settings'!$A$12:$B$15,2,FALSE),""))</f>
        <v/>
      </c>
      <c r="V95" s="45">
        <f>IF(COUNTA($A95:$R95)=0,"",IFERROR(IF(OR($B95="",$U95=""),"",$B95+$U95/24),""))</f>
        <v/>
      </c>
      <c r="W95" s="25">
        <f>IF(COUNTA($A95:$R95)=0,"",IFERROR(IF($V95="","",IF(OR($K95="Closed",$K95="Canceled"),IF(IF($P95="",$Q95,$P95)&lt;=$V95,"Met","Missed"),IF('Settings'!$B$8&gt;$V95,"Overdue","Within Target"))),""))</f>
        <v/>
      </c>
      <c r="X95" s="46">
        <f>IF(COUNTA($A95:$R95)=0,"",IFERROR(ROUND($S95/60*'Settings'!$B$5,2),0))</f>
        <v/>
      </c>
      <c r="Y95" s="46">
        <f>IF(COUNTA($A95:$R95)=0,"",IFERROR($R95+$X95,0))</f>
        <v/>
      </c>
      <c r="Z95" s="25">
        <f>IF(COUNTA($A95:$R95)=0,"",IFERROR(IF(OR($K95="Closed",$K95="Canceled"),"No",IF($O95="","Missing Due Date",IF(INT($O95)&lt;INT('Settings'!$B$8),"Overdue",IF(INT($O95)=INT('Settings'!$B$8),"Due Today",IF(INT($O95)&lt;=INT('Settings'!$B$8)+'Settings'!$B$6,"Due Soon","Upcoming"))))),"Check date"))</f>
        <v/>
      </c>
      <c r="AA95" s="27">
        <f>IF(COUNTA($A95:$R95)=0,"",IF($A95="","Missing ID",IF(COUNTIF($A$5:$A$1004,$A95)&gt;1,"Duplicate ID",IF(OR($B95="",$C95="",$D95="",$H95="",$I95="",$K95="",$L95="",$Q95=""),"Missing required field",IF(AND($K95="Closed",$P95=""),"Closed without Resolved At",IF(AND($P95&lt;&gt;"",$P95&lt;$B95),"Resolved before Reported",IF(AND($Q95&lt;&gt;"",$Q95&lt;$B95),"Last Updated before Reported","OK")))))))</f>
        <v/>
      </c>
    </row>
    <row r="96">
      <c r="A96" s="17" t="n"/>
      <c r="B96" s="41" t="n"/>
      <c r="C96" s="42" t="n"/>
      <c r="D96" s="17" t="n"/>
      <c r="E96" s="20" t="n"/>
      <c r="F96" s="17" t="n"/>
      <c r="G96" s="17" t="n"/>
      <c r="H96" s="17" t="n"/>
      <c r="I96" s="17" t="n"/>
      <c r="J96" s="41" t="n"/>
      <c r="K96" s="17" t="n"/>
      <c r="L96" s="17" t="n"/>
      <c r="M96" s="17" t="n"/>
      <c r="N96" s="20" t="n"/>
      <c r="O96" s="42" t="n"/>
      <c r="P96" s="41" t="n"/>
      <c r="Q96" s="41" t="n"/>
      <c r="R96" s="43" t="n"/>
      <c r="S96" s="22">
        <f>IF(COUNTA($A96:$R96)=0,"",IFERROR(IF($J96="","",MAX(0,ROUND((IF(OR($K96="Closed",$K96="Canceled"),IF($P96="",$Q96,$P96),'Settings'!$B$8)-$J96)*1440,0))),""))</f>
        <v/>
      </c>
      <c r="T96" s="44">
        <f>IF(COUNTA($A96:$R96)=0,"",IFERROR(IF($B96="","",MAX(0,ROUND((IF(OR($K96="Closed",$K96="Canceled"),IF($P96="",$Q96,$P96),'Settings'!$B$8)-$B96)*24,1))),""))</f>
        <v/>
      </c>
      <c r="U96" s="44">
        <f>IF(COUNTA($A96:$R96)=0,"",IFERROR(VLOOKUP($I96,'Settings'!$A$12:$B$15,2,FALSE),""))</f>
        <v/>
      </c>
      <c r="V96" s="45">
        <f>IF(COUNTA($A96:$R96)=0,"",IFERROR(IF(OR($B96="",$U96=""),"",$B96+$U96/24),""))</f>
        <v/>
      </c>
      <c r="W96" s="25">
        <f>IF(COUNTA($A96:$R96)=0,"",IFERROR(IF($V96="","",IF(OR($K96="Closed",$K96="Canceled"),IF(IF($P96="",$Q96,$P96)&lt;=$V96,"Met","Missed"),IF('Settings'!$B$8&gt;$V96,"Overdue","Within Target"))),""))</f>
        <v/>
      </c>
      <c r="X96" s="46">
        <f>IF(COUNTA($A96:$R96)=0,"",IFERROR(ROUND($S96/60*'Settings'!$B$5,2),0))</f>
        <v/>
      </c>
      <c r="Y96" s="46">
        <f>IF(COUNTA($A96:$R96)=0,"",IFERROR($R96+$X96,0))</f>
        <v/>
      </c>
      <c r="Z96" s="25">
        <f>IF(COUNTA($A96:$R96)=0,"",IFERROR(IF(OR($K96="Closed",$K96="Canceled"),"No",IF($O96="","Missing Due Date",IF(INT($O96)&lt;INT('Settings'!$B$8),"Overdue",IF(INT($O96)=INT('Settings'!$B$8),"Due Today",IF(INT($O96)&lt;=INT('Settings'!$B$8)+'Settings'!$B$6,"Due Soon","Upcoming"))))),"Check date"))</f>
        <v/>
      </c>
      <c r="AA96" s="27">
        <f>IF(COUNTA($A96:$R96)=0,"",IF($A96="","Missing ID",IF(COUNTIF($A$5:$A$1004,$A96)&gt;1,"Duplicate ID",IF(OR($B96="",$C96="",$D96="",$H96="",$I96="",$K96="",$L96="",$Q96=""),"Missing required field",IF(AND($K96="Closed",$P96=""),"Closed without Resolved At",IF(AND($P96&lt;&gt;"",$P96&lt;$B96),"Resolved before Reported",IF(AND($Q96&lt;&gt;"",$Q96&lt;$B96),"Last Updated before Reported","OK")))))))</f>
        <v/>
      </c>
    </row>
    <row r="97">
      <c r="A97" s="17" t="n"/>
      <c r="B97" s="41" t="n"/>
      <c r="C97" s="42" t="n"/>
      <c r="D97" s="17" t="n"/>
      <c r="E97" s="20" t="n"/>
      <c r="F97" s="17" t="n"/>
      <c r="G97" s="17" t="n"/>
      <c r="H97" s="17" t="n"/>
      <c r="I97" s="17" t="n"/>
      <c r="J97" s="41" t="n"/>
      <c r="K97" s="17" t="n"/>
      <c r="L97" s="17" t="n"/>
      <c r="M97" s="17" t="n"/>
      <c r="N97" s="20" t="n"/>
      <c r="O97" s="42" t="n"/>
      <c r="P97" s="41" t="n"/>
      <c r="Q97" s="41" t="n"/>
      <c r="R97" s="43" t="n"/>
      <c r="S97" s="22">
        <f>IF(COUNTA($A97:$R97)=0,"",IFERROR(IF($J97="","",MAX(0,ROUND((IF(OR($K97="Closed",$K97="Canceled"),IF($P97="",$Q97,$P97),'Settings'!$B$8)-$J97)*1440,0))),""))</f>
        <v/>
      </c>
      <c r="T97" s="44">
        <f>IF(COUNTA($A97:$R97)=0,"",IFERROR(IF($B97="","",MAX(0,ROUND((IF(OR($K97="Closed",$K97="Canceled"),IF($P97="",$Q97,$P97),'Settings'!$B$8)-$B97)*24,1))),""))</f>
        <v/>
      </c>
      <c r="U97" s="44">
        <f>IF(COUNTA($A97:$R97)=0,"",IFERROR(VLOOKUP($I97,'Settings'!$A$12:$B$15,2,FALSE),""))</f>
        <v/>
      </c>
      <c r="V97" s="45">
        <f>IF(COUNTA($A97:$R97)=0,"",IFERROR(IF(OR($B97="",$U97=""),"",$B97+$U97/24),""))</f>
        <v/>
      </c>
      <c r="W97" s="25">
        <f>IF(COUNTA($A97:$R97)=0,"",IFERROR(IF($V97="","",IF(OR($K97="Closed",$K97="Canceled"),IF(IF($P97="",$Q97,$P97)&lt;=$V97,"Met","Missed"),IF('Settings'!$B$8&gt;$V97,"Overdue","Within Target"))),""))</f>
        <v/>
      </c>
      <c r="X97" s="46">
        <f>IF(COUNTA($A97:$R97)=0,"",IFERROR(ROUND($S97/60*'Settings'!$B$5,2),0))</f>
        <v/>
      </c>
      <c r="Y97" s="46">
        <f>IF(COUNTA($A97:$R97)=0,"",IFERROR($R97+$X97,0))</f>
        <v/>
      </c>
      <c r="Z97" s="25">
        <f>IF(COUNTA($A97:$R97)=0,"",IFERROR(IF(OR($K97="Closed",$K97="Canceled"),"No",IF($O97="","Missing Due Date",IF(INT($O97)&lt;INT('Settings'!$B$8),"Overdue",IF(INT($O97)=INT('Settings'!$B$8),"Due Today",IF(INT($O97)&lt;=INT('Settings'!$B$8)+'Settings'!$B$6,"Due Soon","Upcoming"))))),"Check date"))</f>
        <v/>
      </c>
      <c r="AA97" s="27">
        <f>IF(COUNTA($A97:$R97)=0,"",IF($A97="","Missing ID",IF(COUNTIF($A$5:$A$1004,$A97)&gt;1,"Duplicate ID",IF(OR($B97="",$C97="",$D97="",$H97="",$I97="",$K97="",$L97="",$Q97=""),"Missing required field",IF(AND($K97="Closed",$P97=""),"Closed without Resolved At",IF(AND($P97&lt;&gt;"",$P97&lt;$B97),"Resolved before Reported",IF(AND($Q97&lt;&gt;"",$Q97&lt;$B97),"Last Updated before Reported","OK")))))))</f>
        <v/>
      </c>
    </row>
    <row r="98">
      <c r="A98" s="17" t="n"/>
      <c r="B98" s="41" t="n"/>
      <c r="C98" s="42" t="n"/>
      <c r="D98" s="17" t="n"/>
      <c r="E98" s="20" t="n"/>
      <c r="F98" s="17" t="n"/>
      <c r="G98" s="17" t="n"/>
      <c r="H98" s="17" t="n"/>
      <c r="I98" s="17" t="n"/>
      <c r="J98" s="41" t="n"/>
      <c r="K98" s="17" t="n"/>
      <c r="L98" s="17" t="n"/>
      <c r="M98" s="17" t="n"/>
      <c r="N98" s="20" t="n"/>
      <c r="O98" s="42" t="n"/>
      <c r="P98" s="41" t="n"/>
      <c r="Q98" s="41" t="n"/>
      <c r="R98" s="43" t="n"/>
      <c r="S98" s="22">
        <f>IF(COUNTA($A98:$R98)=0,"",IFERROR(IF($J98="","",MAX(0,ROUND((IF(OR($K98="Closed",$K98="Canceled"),IF($P98="",$Q98,$P98),'Settings'!$B$8)-$J98)*1440,0))),""))</f>
        <v/>
      </c>
      <c r="T98" s="44">
        <f>IF(COUNTA($A98:$R98)=0,"",IFERROR(IF($B98="","",MAX(0,ROUND((IF(OR($K98="Closed",$K98="Canceled"),IF($P98="",$Q98,$P98),'Settings'!$B$8)-$B98)*24,1))),""))</f>
        <v/>
      </c>
      <c r="U98" s="44">
        <f>IF(COUNTA($A98:$R98)=0,"",IFERROR(VLOOKUP($I98,'Settings'!$A$12:$B$15,2,FALSE),""))</f>
        <v/>
      </c>
      <c r="V98" s="45">
        <f>IF(COUNTA($A98:$R98)=0,"",IFERROR(IF(OR($B98="",$U98=""),"",$B98+$U98/24),""))</f>
        <v/>
      </c>
      <c r="W98" s="25">
        <f>IF(COUNTA($A98:$R98)=0,"",IFERROR(IF($V98="","",IF(OR($K98="Closed",$K98="Canceled"),IF(IF($P98="",$Q98,$P98)&lt;=$V98,"Met","Missed"),IF('Settings'!$B$8&gt;$V98,"Overdue","Within Target"))),""))</f>
        <v/>
      </c>
      <c r="X98" s="46">
        <f>IF(COUNTA($A98:$R98)=0,"",IFERROR(ROUND($S98/60*'Settings'!$B$5,2),0))</f>
        <v/>
      </c>
      <c r="Y98" s="46">
        <f>IF(COUNTA($A98:$R98)=0,"",IFERROR($R98+$X98,0))</f>
        <v/>
      </c>
      <c r="Z98" s="25">
        <f>IF(COUNTA($A98:$R98)=0,"",IFERROR(IF(OR($K98="Closed",$K98="Canceled"),"No",IF($O98="","Missing Due Date",IF(INT($O98)&lt;INT('Settings'!$B$8),"Overdue",IF(INT($O98)=INT('Settings'!$B$8),"Due Today",IF(INT($O98)&lt;=INT('Settings'!$B$8)+'Settings'!$B$6,"Due Soon","Upcoming"))))),"Check date"))</f>
        <v/>
      </c>
      <c r="AA98" s="27">
        <f>IF(COUNTA($A98:$R98)=0,"",IF($A98="","Missing ID",IF(COUNTIF($A$5:$A$1004,$A98)&gt;1,"Duplicate ID",IF(OR($B98="",$C98="",$D98="",$H98="",$I98="",$K98="",$L98="",$Q98=""),"Missing required field",IF(AND($K98="Closed",$P98=""),"Closed without Resolved At",IF(AND($P98&lt;&gt;"",$P98&lt;$B98),"Resolved before Reported",IF(AND($Q98&lt;&gt;"",$Q98&lt;$B98),"Last Updated before Reported","OK")))))))</f>
        <v/>
      </c>
    </row>
    <row r="99">
      <c r="A99" s="17" t="n"/>
      <c r="B99" s="41" t="n"/>
      <c r="C99" s="42" t="n"/>
      <c r="D99" s="17" t="n"/>
      <c r="E99" s="20" t="n"/>
      <c r="F99" s="17" t="n"/>
      <c r="G99" s="17" t="n"/>
      <c r="H99" s="17" t="n"/>
      <c r="I99" s="17" t="n"/>
      <c r="J99" s="41" t="n"/>
      <c r="K99" s="17" t="n"/>
      <c r="L99" s="17" t="n"/>
      <c r="M99" s="17" t="n"/>
      <c r="N99" s="20" t="n"/>
      <c r="O99" s="42" t="n"/>
      <c r="P99" s="41" t="n"/>
      <c r="Q99" s="41" t="n"/>
      <c r="R99" s="43" t="n"/>
      <c r="S99" s="22">
        <f>IF(COUNTA($A99:$R99)=0,"",IFERROR(IF($J99="","",MAX(0,ROUND((IF(OR($K99="Closed",$K99="Canceled"),IF($P99="",$Q99,$P99),'Settings'!$B$8)-$J99)*1440,0))),""))</f>
        <v/>
      </c>
      <c r="T99" s="44">
        <f>IF(COUNTA($A99:$R99)=0,"",IFERROR(IF($B99="","",MAX(0,ROUND((IF(OR($K99="Closed",$K99="Canceled"),IF($P99="",$Q99,$P99),'Settings'!$B$8)-$B99)*24,1))),""))</f>
        <v/>
      </c>
      <c r="U99" s="44">
        <f>IF(COUNTA($A99:$R99)=0,"",IFERROR(VLOOKUP($I99,'Settings'!$A$12:$B$15,2,FALSE),""))</f>
        <v/>
      </c>
      <c r="V99" s="45">
        <f>IF(COUNTA($A99:$R99)=0,"",IFERROR(IF(OR($B99="",$U99=""),"",$B99+$U99/24),""))</f>
        <v/>
      </c>
      <c r="W99" s="25">
        <f>IF(COUNTA($A99:$R99)=0,"",IFERROR(IF($V99="","",IF(OR($K99="Closed",$K99="Canceled"),IF(IF($P99="",$Q99,$P99)&lt;=$V99,"Met","Missed"),IF('Settings'!$B$8&gt;$V99,"Overdue","Within Target"))),""))</f>
        <v/>
      </c>
      <c r="X99" s="46">
        <f>IF(COUNTA($A99:$R99)=0,"",IFERROR(ROUND($S99/60*'Settings'!$B$5,2),0))</f>
        <v/>
      </c>
      <c r="Y99" s="46">
        <f>IF(COUNTA($A99:$R99)=0,"",IFERROR($R99+$X99,0))</f>
        <v/>
      </c>
      <c r="Z99" s="25">
        <f>IF(COUNTA($A99:$R99)=0,"",IFERROR(IF(OR($K99="Closed",$K99="Canceled"),"No",IF($O99="","Missing Due Date",IF(INT($O99)&lt;INT('Settings'!$B$8),"Overdue",IF(INT($O99)=INT('Settings'!$B$8),"Due Today",IF(INT($O99)&lt;=INT('Settings'!$B$8)+'Settings'!$B$6,"Due Soon","Upcoming"))))),"Check date"))</f>
        <v/>
      </c>
      <c r="AA99" s="27">
        <f>IF(COUNTA($A99:$R99)=0,"",IF($A99="","Missing ID",IF(COUNTIF($A$5:$A$1004,$A99)&gt;1,"Duplicate ID",IF(OR($B99="",$C99="",$D99="",$H99="",$I99="",$K99="",$L99="",$Q99=""),"Missing required field",IF(AND($K99="Closed",$P99=""),"Closed without Resolved At",IF(AND($P99&lt;&gt;"",$P99&lt;$B99),"Resolved before Reported",IF(AND($Q99&lt;&gt;"",$Q99&lt;$B99),"Last Updated before Reported","OK")))))))</f>
        <v/>
      </c>
    </row>
    <row r="100">
      <c r="A100" s="17" t="n"/>
      <c r="B100" s="41" t="n"/>
      <c r="C100" s="42" t="n"/>
      <c r="D100" s="17" t="n"/>
      <c r="E100" s="20" t="n"/>
      <c r="F100" s="17" t="n"/>
      <c r="G100" s="17" t="n"/>
      <c r="H100" s="17" t="n"/>
      <c r="I100" s="17" t="n"/>
      <c r="J100" s="41" t="n"/>
      <c r="K100" s="17" t="n"/>
      <c r="L100" s="17" t="n"/>
      <c r="M100" s="17" t="n"/>
      <c r="N100" s="20" t="n"/>
      <c r="O100" s="42" t="n"/>
      <c r="P100" s="41" t="n"/>
      <c r="Q100" s="41" t="n"/>
      <c r="R100" s="43" t="n"/>
      <c r="S100" s="22">
        <f>IF(COUNTA($A100:$R100)=0,"",IFERROR(IF($J100="","",MAX(0,ROUND((IF(OR($K100="Closed",$K100="Canceled"),IF($P100="",$Q100,$P100),'Settings'!$B$8)-$J100)*1440,0))),""))</f>
        <v/>
      </c>
      <c r="T100" s="44">
        <f>IF(COUNTA($A100:$R100)=0,"",IFERROR(IF($B100="","",MAX(0,ROUND((IF(OR($K100="Closed",$K100="Canceled"),IF($P100="",$Q100,$P100),'Settings'!$B$8)-$B100)*24,1))),""))</f>
        <v/>
      </c>
      <c r="U100" s="44">
        <f>IF(COUNTA($A100:$R100)=0,"",IFERROR(VLOOKUP($I100,'Settings'!$A$12:$B$15,2,FALSE),""))</f>
        <v/>
      </c>
      <c r="V100" s="45">
        <f>IF(COUNTA($A100:$R100)=0,"",IFERROR(IF(OR($B100="",$U100=""),"",$B100+$U100/24),""))</f>
        <v/>
      </c>
      <c r="W100" s="25">
        <f>IF(COUNTA($A100:$R100)=0,"",IFERROR(IF($V100="","",IF(OR($K100="Closed",$K100="Canceled"),IF(IF($P100="",$Q100,$P100)&lt;=$V100,"Met","Missed"),IF('Settings'!$B$8&gt;$V100,"Overdue","Within Target"))),""))</f>
        <v/>
      </c>
      <c r="X100" s="46">
        <f>IF(COUNTA($A100:$R100)=0,"",IFERROR(ROUND($S100/60*'Settings'!$B$5,2),0))</f>
        <v/>
      </c>
      <c r="Y100" s="46">
        <f>IF(COUNTA($A100:$R100)=0,"",IFERROR($R100+$X100,0))</f>
        <v/>
      </c>
      <c r="Z100" s="25">
        <f>IF(COUNTA($A100:$R100)=0,"",IFERROR(IF(OR($K100="Closed",$K100="Canceled"),"No",IF($O100="","Missing Due Date",IF(INT($O100)&lt;INT('Settings'!$B$8),"Overdue",IF(INT($O100)=INT('Settings'!$B$8),"Due Today",IF(INT($O100)&lt;=INT('Settings'!$B$8)+'Settings'!$B$6,"Due Soon","Upcoming"))))),"Check date"))</f>
        <v/>
      </c>
      <c r="AA100" s="27">
        <f>IF(COUNTA($A100:$R100)=0,"",IF($A100="","Missing ID",IF(COUNTIF($A$5:$A$1004,$A100)&gt;1,"Duplicate ID",IF(OR($B100="",$C100="",$D100="",$H100="",$I100="",$K100="",$L100="",$Q100=""),"Missing required field",IF(AND($K100="Closed",$P100=""),"Closed without Resolved At",IF(AND($P100&lt;&gt;"",$P100&lt;$B100),"Resolved before Reported",IF(AND($Q100&lt;&gt;"",$Q100&lt;$B100),"Last Updated before Reported","OK")))))))</f>
        <v/>
      </c>
    </row>
    <row r="101">
      <c r="A101" s="17" t="n"/>
      <c r="B101" s="41" t="n"/>
      <c r="C101" s="42" t="n"/>
      <c r="D101" s="17" t="n"/>
      <c r="E101" s="20" t="n"/>
      <c r="F101" s="17" t="n"/>
      <c r="G101" s="17" t="n"/>
      <c r="H101" s="17" t="n"/>
      <c r="I101" s="17" t="n"/>
      <c r="J101" s="41" t="n"/>
      <c r="K101" s="17" t="n"/>
      <c r="L101" s="17" t="n"/>
      <c r="M101" s="17" t="n"/>
      <c r="N101" s="20" t="n"/>
      <c r="O101" s="42" t="n"/>
      <c r="P101" s="41" t="n"/>
      <c r="Q101" s="41" t="n"/>
      <c r="R101" s="43" t="n"/>
      <c r="S101" s="22">
        <f>IF(COUNTA($A101:$R101)=0,"",IFERROR(IF($J101="","",MAX(0,ROUND((IF(OR($K101="Closed",$K101="Canceled"),IF($P101="",$Q101,$P101),'Settings'!$B$8)-$J101)*1440,0))),""))</f>
        <v/>
      </c>
      <c r="T101" s="44">
        <f>IF(COUNTA($A101:$R101)=0,"",IFERROR(IF($B101="","",MAX(0,ROUND((IF(OR($K101="Closed",$K101="Canceled"),IF($P101="",$Q101,$P101),'Settings'!$B$8)-$B101)*24,1))),""))</f>
        <v/>
      </c>
      <c r="U101" s="44">
        <f>IF(COUNTA($A101:$R101)=0,"",IFERROR(VLOOKUP($I101,'Settings'!$A$12:$B$15,2,FALSE),""))</f>
        <v/>
      </c>
      <c r="V101" s="45">
        <f>IF(COUNTA($A101:$R101)=0,"",IFERROR(IF(OR($B101="",$U101=""),"",$B101+$U101/24),""))</f>
        <v/>
      </c>
      <c r="W101" s="25">
        <f>IF(COUNTA($A101:$R101)=0,"",IFERROR(IF($V101="","",IF(OR($K101="Closed",$K101="Canceled"),IF(IF($P101="",$Q101,$P101)&lt;=$V101,"Met","Missed"),IF('Settings'!$B$8&gt;$V101,"Overdue","Within Target"))),""))</f>
        <v/>
      </c>
      <c r="X101" s="46">
        <f>IF(COUNTA($A101:$R101)=0,"",IFERROR(ROUND($S101/60*'Settings'!$B$5,2),0))</f>
        <v/>
      </c>
      <c r="Y101" s="46">
        <f>IF(COUNTA($A101:$R101)=0,"",IFERROR($R101+$X101,0))</f>
        <v/>
      </c>
      <c r="Z101" s="25">
        <f>IF(COUNTA($A101:$R101)=0,"",IFERROR(IF(OR($K101="Closed",$K101="Canceled"),"No",IF($O101="","Missing Due Date",IF(INT($O101)&lt;INT('Settings'!$B$8),"Overdue",IF(INT($O101)=INT('Settings'!$B$8),"Due Today",IF(INT($O101)&lt;=INT('Settings'!$B$8)+'Settings'!$B$6,"Due Soon","Upcoming"))))),"Check date"))</f>
        <v/>
      </c>
      <c r="AA101" s="27">
        <f>IF(COUNTA($A101:$R101)=0,"",IF($A101="","Missing ID",IF(COUNTIF($A$5:$A$1004,$A101)&gt;1,"Duplicate ID",IF(OR($B101="",$C101="",$D101="",$H101="",$I101="",$K101="",$L101="",$Q101=""),"Missing required field",IF(AND($K101="Closed",$P101=""),"Closed without Resolved At",IF(AND($P101&lt;&gt;"",$P101&lt;$B101),"Resolved before Reported",IF(AND($Q101&lt;&gt;"",$Q101&lt;$B101),"Last Updated before Reported","OK")))))))</f>
        <v/>
      </c>
    </row>
    <row r="102">
      <c r="A102" s="17" t="n"/>
      <c r="B102" s="41" t="n"/>
      <c r="C102" s="42" t="n"/>
      <c r="D102" s="17" t="n"/>
      <c r="E102" s="20" t="n"/>
      <c r="F102" s="17" t="n"/>
      <c r="G102" s="17" t="n"/>
      <c r="H102" s="17" t="n"/>
      <c r="I102" s="17" t="n"/>
      <c r="J102" s="41" t="n"/>
      <c r="K102" s="17" t="n"/>
      <c r="L102" s="17" t="n"/>
      <c r="M102" s="17" t="n"/>
      <c r="N102" s="20" t="n"/>
      <c r="O102" s="42" t="n"/>
      <c r="P102" s="41" t="n"/>
      <c r="Q102" s="41" t="n"/>
      <c r="R102" s="43" t="n"/>
      <c r="S102" s="22">
        <f>IF(COUNTA($A102:$R102)=0,"",IFERROR(IF($J102="","",MAX(0,ROUND((IF(OR($K102="Closed",$K102="Canceled"),IF($P102="",$Q102,$P102),'Settings'!$B$8)-$J102)*1440,0))),""))</f>
        <v/>
      </c>
      <c r="T102" s="44">
        <f>IF(COUNTA($A102:$R102)=0,"",IFERROR(IF($B102="","",MAX(0,ROUND((IF(OR($K102="Closed",$K102="Canceled"),IF($P102="",$Q102,$P102),'Settings'!$B$8)-$B102)*24,1))),""))</f>
        <v/>
      </c>
      <c r="U102" s="44">
        <f>IF(COUNTA($A102:$R102)=0,"",IFERROR(VLOOKUP($I102,'Settings'!$A$12:$B$15,2,FALSE),""))</f>
        <v/>
      </c>
      <c r="V102" s="45">
        <f>IF(COUNTA($A102:$R102)=0,"",IFERROR(IF(OR($B102="",$U102=""),"",$B102+$U102/24),""))</f>
        <v/>
      </c>
      <c r="W102" s="25">
        <f>IF(COUNTA($A102:$R102)=0,"",IFERROR(IF($V102="","",IF(OR($K102="Closed",$K102="Canceled"),IF(IF($P102="",$Q102,$P102)&lt;=$V102,"Met","Missed"),IF('Settings'!$B$8&gt;$V102,"Overdue","Within Target"))),""))</f>
        <v/>
      </c>
      <c r="X102" s="46">
        <f>IF(COUNTA($A102:$R102)=0,"",IFERROR(ROUND($S102/60*'Settings'!$B$5,2),0))</f>
        <v/>
      </c>
      <c r="Y102" s="46">
        <f>IF(COUNTA($A102:$R102)=0,"",IFERROR($R102+$X102,0))</f>
        <v/>
      </c>
      <c r="Z102" s="25">
        <f>IF(COUNTA($A102:$R102)=0,"",IFERROR(IF(OR($K102="Closed",$K102="Canceled"),"No",IF($O102="","Missing Due Date",IF(INT($O102)&lt;INT('Settings'!$B$8),"Overdue",IF(INT($O102)=INT('Settings'!$B$8),"Due Today",IF(INT($O102)&lt;=INT('Settings'!$B$8)+'Settings'!$B$6,"Due Soon","Upcoming"))))),"Check date"))</f>
        <v/>
      </c>
      <c r="AA102" s="27">
        <f>IF(COUNTA($A102:$R102)=0,"",IF($A102="","Missing ID",IF(COUNTIF($A$5:$A$1004,$A102)&gt;1,"Duplicate ID",IF(OR($B102="",$C102="",$D102="",$H102="",$I102="",$K102="",$L102="",$Q102=""),"Missing required field",IF(AND($K102="Closed",$P102=""),"Closed without Resolved At",IF(AND($P102&lt;&gt;"",$P102&lt;$B102),"Resolved before Reported",IF(AND($Q102&lt;&gt;"",$Q102&lt;$B102),"Last Updated before Reported","OK")))))))</f>
        <v/>
      </c>
    </row>
    <row r="103">
      <c r="A103" s="17" t="n"/>
      <c r="B103" s="41" t="n"/>
      <c r="C103" s="42" t="n"/>
      <c r="D103" s="17" t="n"/>
      <c r="E103" s="20" t="n"/>
      <c r="F103" s="17" t="n"/>
      <c r="G103" s="17" t="n"/>
      <c r="H103" s="17" t="n"/>
      <c r="I103" s="17" t="n"/>
      <c r="J103" s="41" t="n"/>
      <c r="K103" s="17" t="n"/>
      <c r="L103" s="17" t="n"/>
      <c r="M103" s="17" t="n"/>
      <c r="N103" s="20" t="n"/>
      <c r="O103" s="42" t="n"/>
      <c r="P103" s="41" t="n"/>
      <c r="Q103" s="41" t="n"/>
      <c r="R103" s="43" t="n"/>
      <c r="S103" s="22">
        <f>IF(COUNTA($A103:$R103)=0,"",IFERROR(IF($J103="","",MAX(0,ROUND((IF(OR($K103="Closed",$K103="Canceled"),IF($P103="",$Q103,$P103),'Settings'!$B$8)-$J103)*1440,0))),""))</f>
        <v/>
      </c>
      <c r="T103" s="44">
        <f>IF(COUNTA($A103:$R103)=0,"",IFERROR(IF($B103="","",MAX(0,ROUND((IF(OR($K103="Closed",$K103="Canceled"),IF($P103="",$Q103,$P103),'Settings'!$B$8)-$B103)*24,1))),""))</f>
        <v/>
      </c>
      <c r="U103" s="44">
        <f>IF(COUNTA($A103:$R103)=0,"",IFERROR(VLOOKUP($I103,'Settings'!$A$12:$B$15,2,FALSE),""))</f>
        <v/>
      </c>
      <c r="V103" s="45">
        <f>IF(COUNTA($A103:$R103)=0,"",IFERROR(IF(OR($B103="",$U103=""),"",$B103+$U103/24),""))</f>
        <v/>
      </c>
      <c r="W103" s="25">
        <f>IF(COUNTA($A103:$R103)=0,"",IFERROR(IF($V103="","",IF(OR($K103="Closed",$K103="Canceled"),IF(IF($P103="",$Q103,$P103)&lt;=$V103,"Met","Missed"),IF('Settings'!$B$8&gt;$V103,"Overdue","Within Target"))),""))</f>
        <v/>
      </c>
      <c r="X103" s="46">
        <f>IF(COUNTA($A103:$R103)=0,"",IFERROR(ROUND($S103/60*'Settings'!$B$5,2),0))</f>
        <v/>
      </c>
      <c r="Y103" s="46">
        <f>IF(COUNTA($A103:$R103)=0,"",IFERROR($R103+$X103,0))</f>
        <v/>
      </c>
      <c r="Z103" s="25">
        <f>IF(COUNTA($A103:$R103)=0,"",IFERROR(IF(OR($K103="Closed",$K103="Canceled"),"No",IF($O103="","Missing Due Date",IF(INT($O103)&lt;INT('Settings'!$B$8),"Overdue",IF(INT($O103)=INT('Settings'!$B$8),"Due Today",IF(INT($O103)&lt;=INT('Settings'!$B$8)+'Settings'!$B$6,"Due Soon","Upcoming"))))),"Check date"))</f>
        <v/>
      </c>
      <c r="AA103" s="27">
        <f>IF(COUNTA($A103:$R103)=0,"",IF($A103="","Missing ID",IF(COUNTIF($A$5:$A$1004,$A103)&gt;1,"Duplicate ID",IF(OR($B103="",$C103="",$D103="",$H103="",$I103="",$K103="",$L103="",$Q103=""),"Missing required field",IF(AND($K103="Closed",$P103=""),"Closed without Resolved At",IF(AND($P103&lt;&gt;"",$P103&lt;$B103),"Resolved before Reported",IF(AND($Q103&lt;&gt;"",$Q103&lt;$B103),"Last Updated before Reported","OK")))))))</f>
        <v/>
      </c>
    </row>
    <row r="104">
      <c r="A104" s="17" t="n"/>
      <c r="B104" s="41" t="n"/>
      <c r="C104" s="42" t="n"/>
      <c r="D104" s="17" t="n"/>
      <c r="E104" s="20" t="n"/>
      <c r="F104" s="17" t="n"/>
      <c r="G104" s="17" t="n"/>
      <c r="H104" s="17" t="n"/>
      <c r="I104" s="17" t="n"/>
      <c r="J104" s="41" t="n"/>
      <c r="K104" s="17" t="n"/>
      <c r="L104" s="17" t="n"/>
      <c r="M104" s="17" t="n"/>
      <c r="N104" s="20" t="n"/>
      <c r="O104" s="42" t="n"/>
      <c r="P104" s="41" t="n"/>
      <c r="Q104" s="41" t="n"/>
      <c r="R104" s="43" t="n"/>
      <c r="S104" s="22">
        <f>IF(COUNTA($A104:$R104)=0,"",IFERROR(IF($J104="","",MAX(0,ROUND((IF(OR($K104="Closed",$K104="Canceled"),IF($P104="",$Q104,$P104),'Settings'!$B$8)-$J104)*1440,0))),""))</f>
        <v/>
      </c>
      <c r="T104" s="44">
        <f>IF(COUNTA($A104:$R104)=0,"",IFERROR(IF($B104="","",MAX(0,ROUND((IF(OR($K104="Closed",$K104="Canceled"),IF($P104="",$Q104,$P104),'Settings'!$B$8)-$B104)*24,1))),""))</f>
        <v/>
      </c>
      <c r="U104" s="44">
        <f>IF(COUNTA($A104:$R104)=0,"",IFERROR(VLOOKUP($I104,'Settings'!$A$12:$B$15,2,FALSE),""))</f>
        <v/>
      </c>
      <c r="V104" s="45">
        <f>IF(COUNTA($A104:$R104)=0,"",IFERROR(IF(OR($B104="",$U104=""),"",$B104+$U104/24),""))</f>
        <v/>
      </c>
      <c r="W104" s="25">
        <f>IF(COUNTA($A104:$R104)=0,"",IFERROR(IF($V104="","",IF(OR($K104="Closed",$K104="Canceled"),IF(IF($P104="",$Q104,$P104)&lt;=$V104,"Met","Missed"),IF('Settings'!$B$8&gt;$V104,"Overdue","Within Target"))),""))</f>
        <v/>
      </c>
      <c r="X104" s="46">
        <f>IF(COUNTA($A104:$R104)=0,"",IFERROR(ROUND($S104/60*'Settings'!$B$5,2),0))</f>
        <v/>
      </c>
      <c r="Y104" s="46">
        <f>IF(COUNTA($A104:$R104)=0,"",IFERROR($R104+$X104,0))</f>
        <v/>
      </c>
      <c r="Z104" s="25">
        <f>IF(COUNTA($A104:$R104)=0,"",IFERROR(IF(OR($K104="Closed",$K104="Canceled"),"No",IF($O104="","Missing Due Date",IF(INT($O104)&lt;INT('Settings'!$B$8),"Overdue",IF(INT($O104)=INT('Settings'!$B$8),"Due Today",IF(INT($O104)&lt;=INT('Settings'!$B$8)+'Settings'!$B$6,"Due Soon","Upcoming"))))),"Check date"))</f>
        <v/>
      </c>
      <c r="AA104" s="27">
        <f>IF(COUNTA($A104:$R104)=0,"",IF($A104="","Missing ID",IF(COUNTIF($A$5:$A$1004,$A104)&gt;1,"Duplicate ID",IF(OR($B104="",$C104="",$D104="",$H104="",$I104="",$K104="",$L104="",$Q104=""),"Missing required field",IF(AND($K104="Closed",$P104=""),"Closed without Resolved At",IF(AND($P104&lt;&gt;"",$P104&lt;$B104),"Resolved before Reported",IF(AND($Q104&lt;&gt;"",$Q104&lt;$B104),"Last Updated before Reported","OK")))))))</f>
        <v/>
      </c>
    </row>
    <row r="105">
      <c r="A105" s="17" t="n"/>
      <c r="B105" s="41" t="n"/>
      <c r="C105" s="42" t="n"/>
      <c r="D105" s="17" t="n"/>
      <c r="E105" s="20" t="n"/>
      <c r="F105" s="17" t="n"/>
      <c r="G105" s="17" t="n"/>
      <c r="H105" s="17" t="n"/>
      <c r="I105" s="17" t="n"/>
      <c r="J105" s="41" t="n"/>
      <c r="K105" s="17" t="n"/>
      <c r="L105" s="17" t="n"/>
      <c r="M105" s="17" t="n"/>
      <c r="N105" s="20" t="n"/>
      <c r="O105" s="42" t="n"/>
      <c r="P105" s="41" t="n"/>
      <c r="Q105" s="41" t="n"/>
      <c r="R105" s="43" t="n"/>
      <c r="S105" s="22">
        <f>IF(COUNTA($A105:$R105)=0,"",IFERROR(IF($J105="","",MAX(0,ROUND((IF(OR($K105="Closed",$K105="Canceled"),IF($P105="",$Q105,$P105),'Settings'!$B$8)-$J105)*1440,0))),""))</f>
        <v/>
      </c>
      <c r="T105" s="44">
        <f>IF(COUNTA($A105:$R105)=0,"",IFERROR(IF($B105="","",MAX(0,ROUND((IF(OR($K105="Closed",$K105="Canceled"),IF($P105="",$Q105,$P105),'Settings'!$B$8)-$B105)*24,1))),""))</f>
        <v/>
      </c>
      <c r="U105" s="44">
        <f>IF(COUNTA($A105:$R105)=0,"",IFERROR(VLOOKUP($I105,'Settings'!$A$12:$B$15,2,FALSE),""))</f>
        <v/>
      </c>
      <c r="V105" s="45">
        <f>IF(COUNTA($A105:$R105)=0,"",IFERROR(IF(OR($B105="",$U105=""),"",$B105+$U105/24),""))</f>
        <v/>
      </c>
      <c r="W105" s="25">
        <f>IF(COUNTA($A105:$R105)=0,"",IFERROR(IF($V105="","",IF(OR($K105="Closed",$K105="Canceled"),IF(IF($P105="",$Q105,$P105)&lt;=$V105,"Met","Missed"),IF('Settings'!$B$8&gt;$V105,"Overdue","Within Target"))),""))</f>
        <v/>
      </c>
      <c r="X105" s="46">
        <f>IF(COUNTA($A105:$R105)=0,"",IFERROR(ROUND($S105/60*'Settings'!$B$5,2),0))</f>
        <v/>
      </c>
      <c r="Y105" s="46">
        <f>IF(COUNTA($A105:$R105)=0,"",IFERROR($R105+$X105,0))</f>
        <v/>
      </c>
      <c r="Z105" s="25">
        <f>IF(COUNTA($A105:$R105)=0,"",IFERROR(IF(OR($K105="Closed",$K105="Canceled"),"No",IF($O105="","Missing Due Date",IF(INT($O105)&lt;INT('Settings'!$B$8),"Overdue",IF(INT($O105)=INT('Settings'!$B$8),"Due Today",IF(INT($O105)&lt;=INT('Settings'!$B$8)+'Settings'!$B$6,"Due Soon","Upcoming"))))),"Check date"))</f>
        <v/>
      </c>
      <c r="AA105" s="27">
        <f>IF(COUNTA($A105:$R105)=0,"",IF($A105="","Missing ID",IF(COUNTIF($A$5:$A$1004,$A105)&gt;1,"Duplicate ID",IF(OR($B105="",$C105="",$D105="",$H105="",$I105="",$K105="",$L105="",$Q105=""),"Missing required field",IF(AND($K105="Closed",$P105=""),"Closed without Resolved At",IF(AND($P105&lt;&gt;"",$P105&lt;$B105),"Resolved before Reported",IF(AND($Q105&lt;&gt;"",$Q105&lt;$B105),"Last Updated before Reported","OK")))))))</f>
        <v/>
      </c>
    </row>
    <row r="106">
      <c r="A106" s="17" t="n"/>
      <c r="B106" s="41" t="n"/>
      <c r="C106" s="42" t="n"/>
      <c r="D106" s="17" t="n"/>
      <c r="E106" s="20" t="n"/>
      <c r="F106" s="17" t="n"/>
      <c r="G106" s="17" t="n"/>
      <c r="H106" s="17" t="n"/>
      <c r="I106" s="17" t="n"/>
      <c r="J106" s="41" t="n"/>
      <c r="K106" s="17" t="n"/>
      <c r="L106" s="17" t="n"/>
      <c r="M106" s="17" t="n"/>
      <c r="N106" s="20" t="n"/>
      <c r="O106" s="42" t="n"/>
      <c r="P106" s="41" t="n"/>
      <c r="Q106" s="41" t="n"/>
      <c r="R106" s="43" t="n"/>
      <c r="S106" s="22">
        <f>IF(COUNTA($A106:$R106)=0,"",IFERROR(IF($J106="","",MAX(0,ROUND((IF(OR($K106="Closed",$K106="Canceled"),IF($P106="",$Q106,$P106),'Settings'!$B$8)-$J106)*1440,0))),""))</f>
        <v/>
      </c>
      <c r="T106" s="44">
        <f>IF(COUNTA($A106:$R106)=0,"",IFERROR(IF($B106="","",MAX(0,ROUND((IF(OR($K106="Closed",$K106="Canceled"),IF($P106="",$Q106,$P106),'Settings'!$B$8)-$B106)*24,1))),""))</f>
        <v/>
      </c>
      <c r="U106" s="44">
        <f>IF(COUNTA($A106:$R106)=0,"",IFERROR(VLOOKUP($I106,'Settings'!$A$12:$B$15,2,FALSE),""))</f>
        <v/>
      </c>
      <c r="V106" s="45">
        <f>IF(COUNTA($A106:$R106)=0,"",IFERROR(IF(OR($B106="",$U106=""),"",$B106+$U106/24),""))</f>
        <v/>
      </c>
      <c r="W106" s="25">
        <f>IF(COUNTA($A106:$R106)=0,"",IFERROR(IF($V106="","",IF(OR($K106="Closed",$K106="Canceled"),IF(IF($P106="",$Q106,$P106)&lt;=$V106,"Met","Missed"),IF('Settings'!$B$8&gt;$V106,"Overdue","Within Target"))),""))</f>
        <v/>
      </c>
      <c r="X106" s="46">
        <f>IF(COUNTA($A106:$R106)=0,"",IFERROR(ROUND($S106/60*'Settings'!$B$5,2),0))</f>
        <v/>
      </c>
      <c r="Y106" s="46">
        <f>IF(COUNTA($A106:$R106)=0,"",IFERROR($R106+$X106,0))</f>
        <v/>
      </c>
      <c r="Z106" s="25">
        <f>IF(COUNTA($A106:$R106)=0,"",IFERROR(IF(OR($K106="Closed",$K106="Canceled"),"No",IF($O106="","Missing Due Date",IF(INT($O106)&lt;INT('Settings'!$B$8),"Overdue",IF(INT($O106)=INT('Settings'!$B$8),"Due Today",IF(INT($O106)&lt;=INT('Settings'!$B$8)+'Settings'!$B$6,"Due Soon","Upcoming"))))),"Check date"))</f>
        <v/>
      </c>
      <c r="AA106" s="27">
        <f>IF(COUNTA($A106:$R106)=0,"",IF($A106="","Missing ID",IF(COUNTIF($A$5:$A$1004,$A106)&gt;1,"Duplicate ID",IF(OR($B106="",$C106="",$D106="",$H106="",$I106="",$K106="",$L106="",$Q106=""),"Missing required field",IF(AND($K106="Closed",$P106=""),"Closed without Resolved At",IF(AND($P106&lt;&gt;"",$P106&lt;$B106),"Resolved before Reported",IF(AND($Q106&lt;&gt;"",$Q106&lt;$B106),"Last Updated before Reported","OK")))))))</f>
        <v/>
      </c>
    </row>
    <row r="107">
      <c r="A107" s="17" t="n"/>
      <c r="B107" s="41" t="n"/>
      <c r="C107" s="42" t="n"/>
      <c r="D107" s="17" t="n"/>
      <c r="E107" s="20" t="n"/>
      <c r="F107" s="17" t="n"/>
      <c r="G107" s="17" t="n"/>
      <c r="H107" s="17" t="n"/>
      <c r="I107" s="17" t="n"/>
      <c r="J107" s="41" t="n"/>
      <c r="K107" s="17" t="n"/>
      <c r="L107" s="17" t="n"/>
      <c r="M107" s="17" t="n"/>
      <c r="N107" s="20" t="n"/>
      <c r="O107" s="42" t="n"/>
      <c r="P107" s="41" t="n"/>
      <c r="Q107" s="41" t="n"/>
      <c r="R107" s="43" t="n"/>
      <c r="S107" s="22">
        <f>IF(COUNTA($A107:$R107)=0,"",IFERROR(IF($J107="","",MAX(0,ROUND((IF(OR($K107="Closed",$K107="Canceled"),IF($P107="",$Q107,$P107),'Settings'!$B$8)-$J107)*1440,0))),""))</f>
        <v/>
      </c>
      <c r="T107" s="44">
        <f>IF(COUNTA($A107:$R107)=0,"",IFERROR(IF($B107="","",MAX(0,ROUND((IF(OR($K107="Closed",$K107="Canceled"),IF($P107="",$Q107,$P107),'Settings'!$B$8)-$B107)*24,1))),""))</f>
        <v/>
      </c>
      <c r="U107" s="44">
        <f>IF(COUNTA($A107:$R107)=0,"",IFERROR(VLOOKUP($I107,'Settings'!$A$12:$B$15,2,FALSE),""))</f>
        <v/>
      </c>
      <c r="V107" s="45">
        <f>IF(COUNTA($A107:$R107)=0,"",IFERROR(IF(OR($B107="",$U107=""),"",$B107+$U107/24),""))</f>
        <v/>
      </c>
      <c r="W107" s="25">
        <f>IF(COUNTA($A107:$R107)=0,"",IFERROR(IF($V107="","",IF(OR($K107="Closed",$K107="Canceled"),IF(IF($P107="",$Q107,$P107)&lt;=$V107,"Met","Missed"),IF('Settings'!$B$8&gt;$V107,"Overdue","Within Target"))),""))</f>
        <v/>
      </c>
      <c r="X107" s="46">
        <f>IF(COUNTA($A107:$R107)=0,"",IFERROR(ROUND($S107/60*'Settings'!$B$5,2),0))</f>
        <v/>
      </c>
      <c r="Y107" s="46">
        <f>IF(COUNTA($A107:$R107)=0,"",IFERROR($R107+$X107,0))</f>
        <v/>
      </c>
      <c r="Z107" s="25">
        <f>IF(COUNTA($A107:$R107)=0,"",IFERROR(IF(OR($K107="Closed",$K107="Canceled"),"No",IF($O107="","Missing Due Date",IF(INT($O107)&lt;INT('Settings'!$B$8),"Overdue",IF(INT($O107)=INT('Settings'!$B$8),"Due Today",IF(INT($O107)&lt;=INT('Settings'!$B$8)+'Settings'!$B$6,"Due Soon","Upcoming"))))),"Check date"))</f>
        <v/>
      </c>
      <c r="AA107" s="27">
        <f>IF(COUNTA($A107:$R107)=0,"",IF($A107="","Missing ID",IF(COUNTIF($A$5:$A$1004,$A107)&gt;1,"Duplicate ID",IF(OR($B107="",$C107="",$D107="",$H107="",$I107="",$K107="",$L107="",$Q107=""),"Missing required field",IF(AND($K107="Closed",$P107=""),"Closed without Resolved At",IF(AND($P107&lt;&gt;"",$P107&lt;$B107),"Resolved before Reported",IF(AND($Q107&lt;&gt;"",$Q107&lt;$B107),"Last Updated before Reported","OK")))))))</f>
        <v/>
      </c>
    </row>
    <row r="108">
      <c r="A108" s="17" t="n"/>
      <c r="B108" s="41" t="n"/>
      <c r="C108" s="42" t="n"/>
      <c r="D108" s="17" t="n"/>
      <c r="E108" s="20" t="n"/>
      <c r="F108" s="17" t="n"/>
      <c r="G108" s="17" t="n"/>
      <c r="H108" s="17" t="n"/>
      <c r="I108" s="17" t="n"/>
      <c r="J108" s="41" t="n"/>
      <c r="K108" s="17" t="n"/>
      <c r="L108" s="17" t="n"/>
      <c r="M108" s="17" t="n"/>
      <c r="N108" s="20" t="n"/>
      <c r="O108" s="42" t="n"/>
      <c r="P108" s="41" t="n"/>
      <c r="Q108" s="41" t="n"/>
      <c r="R108" s="43" t="n"/>
      <c r="S108" s="22">
        <f>IF(COUNTA($A108:$R108)=0,"",IFERROR(IF($J108="","",MAX(0,ROUND((IF(OR($K108="Closed",$K108="Canceled"),IF($P108="",$Q108,$P108),'Settings'!$B$8)-$J108)*1440,0))),""))</f>
        <v/>
      </c>
      <c r="T108" s="44">
        <f>IF(COUNTA($A108:$R108)=0,"",IFERROR(IF($B108="","",MAX(0,ROUND((IF(OR($K108="Closed",$K108="Canceled"),IF($P108="",$Q108,$P108),'Settings'!$B$8)-$B108)*24,1))),""))</f>
        <v/>
      </c>
      <c r="U108" s="44">
        <f>IF(COUNTA($A108:$R108)=0,"",IFERROR(VLOOKUP($I108,'Settings'!$A$12:$B$15,2,FALSE),""))</f>
        <v/>
      </c>
      <c r="V108" s="45">
        <f>IF(COUNTA($A108:$R108)=0,"",IFERROR(IF(OR($B108="",$U108=""),"",$B108+$U108/24),""))</f>
        <v/>
      </c>
      <c r="W108" s="25">
        <f>IF(COUNTA($A108:$R108)=0,"",IFERROR(IF($V108="","",IF(OR($K108="Closed",$K108="Canceled"),IF(IF($P108="",$Q108,$P108)&lt;=$V108,"Met","Missed"),IF('Settings'!$B$8&gt;$V108,"Overdue","Within Target"))),""))</f>
        <v/>
      </c>
      <c r="X108" s="46">
        <f>IF(COUNTA($A108:$R108)=0,"",IFERROR(ROUND($S108/60*'Settings'!$B$5,2),0))</f>
        <v/>
      </c>
      <c r="Y108" s="46">
        <f>IF(COUNTA($A108:$R108)=0,"",IFERROR($R108+$X108,0))</f>
        <v/>
      </c>
      <c r="Z108" s="25">
        <f>IF(COUNTA($A108:$R108)=0,"",IFERROR(IF(OR($K108="Closed",$K108="Canceled"),"No",IF($O108="","Missing Due Date",IF(INT($O108)&lt;INT('Settings'!$B$8),"Overdue",IF(INT($O108)=INT('Settings'!$B$8),"Due Today",IF(INT($O108)&lt;=INT('Settings'!$B$8)+'Settings'!$B$6,"Due Soon","Upcoming"))))),"Check date"))</f>
        <v/>
      </c>
      <c r="AA108" s="27">
        <f>IF(COUNTA($A108:$R108)=0,"",IF($A108="","Missing ID",IF(COUNTIF($A$5:$A$1004,$A108)&gt;1,"Duplicate ID",IF(OR($B108="",$C108="",$D108="",$H108="",$I108="",$K108="",$L108="",$Q108=""),"Missing required field",IF(AND($K108="Closed",$P108=""),"Closed without Resolved At",IF(AND($P108&lt;&gt;"",$P108&lt;$B108),"Resolved before Reported",IF(AND($Q108&lt;&gt;"",$Q108&lt;$B108),"Last Updated before Reported","OK")))))))</f>
        <v/>
      </c>
    </row>
    <row r="109">
      <c r="A109" s="17" t="n"/>
      <c r="B109" s="41" t="n"/>
      <c r="C109" s="42" t="n"/>
      <c r="D109" s="17" t="n"/>
      <c r="E109" s="20" t="n"/>
      <c r="F109" s="17" t="n"/>
      <c r="G109" s="17" t="n"/>
      <c r="H109" s="17" t="n"/>
      <c r="I109" s="17" t="n"/>
      <c r="J109" s="41" t="n"/>
      <c r="K109" s="17" t="n"/>
      <c r="L109" s="17" t="n"/>
      <c r="M109" s="17" t="n"/>
      <c r="N109" s="20" t="n"/>
      <c r="O109" s="42" t="n"/>
      <c r="P109" s="41" t="n"/>
      <c r="Q109" s="41" t="n"/>
      <c r="R109" s="43" t="n"/>
      <c r="S109" s="22">
        <f>IF(COUNTA($A109:$R109)=0,"",IFERROR(IF($J109="","",MAX(0,ROUND((IF(OR($K109="Closed",$K109="Canceled"),IF($P109="",$Q109,$P109),'Settings'!$B$8)-$J109)*1440,0))),""))</f>
        <v/>
      </c>
      <c r="T109" s="44">
        <f>IF(COUNTA($A109:$R109)=0,"",IFERROR(IF($B109="","",MAX(0,ROUND((IF(OR($K109="Closed",$K109="Canceled"),IF($P109="",$Q109,$P109),'Settings'!$B$8)-$B109)*24,1))),""))</f>
        <v/>
      </c>
      <c r="U109" s="44">
        <f>IF(COUNTA($A109:$R109)=0,"",IFERROR(VLOOKUP($I109,'Settings'!$A$12:$B$15,2,FALSE),""))</f>
        <v/>
      </c>
      <c r="V109" s="45">
        <f>IF(COUNTA($A109:$R109)=0,"",IFERROR(IF(OR($B109="",$U109=""),"",$B109+$U109/24),""))</f>
        <v/>
      </c>
      <c r="W109" s="25">
        <f>IF(COUNTA($A109:$R109)=0,"",IFERROR(IF($V109="","",IF(OR($K109="Closed",$K109="Canceled"),IF(IF($P109="",$Q109,$P109)&lt;=$V109,"Met","Missed"),IF('Settings'!$B$8&gt;$V109,"Overdue","Within Target"))),""))</f>
        <v/>
      </c>
      <c r="X109" s="46">
        <f>IF(COUNTA($A109:$R109)=0,"",IFERROR(ROUND($S109/60*'Settings'!$B$5,2),0))</f>
        <v/>
      </c>
      <c r="Y109" s="46">
        <f>IF(COUNTA($A109:$R109)=0,"",IFERROR($R109+$X109,0))</f>
        <v/>
      </c>
      <c r="Z109" s="25">
        <f>IF(COUNTA($A109:$R109)=0,"",IFERROR(IF(OR($K109="Closed",$K109="Canceled"),"No",IF($O109="","Missing Due Date",IF(INT($O109)&lt;INT('Settings'!$B$8),"Overdue",IF(INT($O109)=INT('Settings'!$B$8),"Due Today",IF(INT($O109)&lt;=INT('Settings'!$B$8)+'Settings'!$B$6,"Due Soon","Upcoming"))))),"Check date"))</f>
        <v/>
      </c>
      <c r="AA109" s="27">
        <f>IF(COUNTA($A109:$R109)=0,"",IF($A109="","Missing ID",IF(COUNTIF($A$5:$A$1004,$A109)&gt;1,"Duplicate ID",IF(OR($B109="",$C109="",$D109="",$H109="",$I109="",$K109="",$L109="",$Q109=""),"Missing required field",IF(AND($K109="Closed",$P109=""),"Closed without Resolved At",IF(AND($P109&lt;&gt;"",$P109&lt;$B109),"Resolved before Reported",IF(AND($Q109&lt;&gt;"",$Q109&lt;$B109),"Last Updated before Reported","OK")))))))</f>
        <v/>
      </c>
    </row>
    <row r="110">
      <c r="A110" s="17" t="n"/>
      <c r="B110" s="41" t="n"/>
      <c r="C110" s="42" t="n"/>
      <c r="D110" s="17" t="n"/>
      <c r="E110" s="20" t="n"/>
      <c r="F110" s="17" t="n"/>
      <c r="G110" s="17" t="n"/>
      <c r="H110" s="17" t="n"/>
      <c r="I110" s="17" t="n"/>
      <c r="J110" s="41" t="n"/>
      <c r="K110" s="17" t="n"/>
      <c r="L110" s="17" t="n"/>
      <c r="M110" s="17" t="n"/>
      <c r="N110" s="20" t="n"/>
      <c r="O110" s="42" t="n"/>
      <c r="P110" s="41" t="n"/>
      <c r="Q110" s="41" t="n"/>
      <c r="R110" s="43" t="n"/>
      <c r="S110" s="22">
        <f>IF(COUNTA($A110:$R110)=0,"",IFERROR(IF($J110="","",MAX(0,ROUND((IF(OR($K110="Closed",$K110="Canceled"),IF($P110="",$Q110,$P110),'Settings'!$B$8)-$J110)*1440,0))),""))</f>
        <v/>
      </c>
      <c r="T110" s="44">
        <f>IF(COUNTA($A110:$R110)=0,"",IFERROR(IF($B110="","",MAX(0,ROUND((IF(OR($K110="Closed",$K110="Canceled"),IF($P110="",$Q110,$P110),'Settings'!$B$8)-$B110)*24,1))),""))</f>
        <v/>
      </c>
      <c r="U110" s="44">
        <f>IF(COUNTA($A110:$R110)=0,"",IFERROR(VLOOKUP($I110,'Settings'!$A$12:$B$15,2,FALSE),""))</f>
        <v/>
      </c>
      <c r="V110" s="45">
        <f>IF(COUNTA($A110:$R110)=0,"",IFERROR(IF(OR($B110="",$U110=""),"",$B110+$U110/24),""))</f>
        <v/>
      </c>
      <c r="W110" s="25">
        <f>IF(COUNTA($A110:$R110)=0,"",IFERROR(IF($V110="","",IF(OR($K110="Closed",$K110="Canceled"),IF(IF($P110="",$Q110,$P110)&lt;=$V110,"Met","Missed"),IF('Settings'!$B$8&gt;$V110,"Overdue","Within Target"))),""))</f>
        <v/>
      </c>
      <c r="X110" s="46">
        <f>IF(COUNTA($A110:$R110)=0,"",IFERROR(ROUND($S110/60*'Settings'!$B$5,2),0))</f>
        <v/>
      </c>
      <c r="Y110" s="46">
        <f>IF(COUNTA($A110:$R110)=0,"",IFERROR($R110+$X110,0))</f>
        <v/>
      </c>
      <c r="Z110" s="25">
        <f>IF(COUNTA($A110:$R110)=0,"",IFERROR(IF(OR($K110="Closed",$K110="Canceled"),"No",IF($O110="","Missing Due Date",IF(INT($O110)&lt;INT('Settings'!$B$8),"Overdue",IF(INT($O110)=INT('Settings'!$B$8),"Due Today",IF(INT($O110)&lt;=INT('Settings'!$B$8)+'Settings'!$B$6,"Due Soon","Upcoming"))))),"Check date"))</f>
        <v/>
      </c>
      <c r="AA110" s="27">
        <f>IF(COUNTA($A110:$R110)=0,"",IF($A110="","Missing ID",IF(COUNTIF($A$5:$A$1004,$A110)&gt;1,"Duplicate ID",IF(OR($B110="",$C110="",$D110="",$H110="",$I110="",$K110="",$L110="",$Q110=""),"Missing required field",IF(AND($K110="Closed",$P110=""),"Closed without Resolved At",IF(AND($P110&lt;&gt;"",$P110&lt;$B110),"Resolved before Reported",IF(AND($Q110&lt;&gt;"",$Q110&lt;$B110),"Last Updated before Reported","OK")))))))</f>
        <v/>
      </c>
    </row>
    <row r="111">
      <c r="A111" s="17" t="n"/>
      <c r="B111" s="41" t="n"/>
      <c r="C111" s="42" t="n"/>
      <c r="D111" s="17" t="n"/>
      <c r="E111" s="20" t="n"/>
      <c r="F111" s="17" t="n"/>
      <c r="G111" s="17" t="n"/>
      <c r="H111" s="17" t="n"/>
      <c r="I111" s="17" t="n"/>
      <c r="J111" s="41" t="n"/>
      <c r="K111" s="17" t="n"/>
      <c r="L111" s="17" t="n"/>
      <c r="M111" s="17" t="n"/>
      <c r="N111" s="20" t="n"/>
      <c r="O111" s="42" t="n"/>
      <c r="P111" s="41" t="n"/>
      <c r="Q111" s="41" t="n"/>
      <c r="R111" s="43" t="n"/>
      <c r="S111" s="22">
        <f>IF(COUNTA($A111:$R111)=0,"",IFERROR(IF($J111="","",MAX(0,ROUND((IF(OR($K111="Closed",$K111="Canceled"),IF($P111="",$Q111,$P111),'Settings'!$B$8)-$J111)*1440,0))),""))</f>
        <v/>
      </c>
      <c r="T111" s="44">
        <f>IF(COUNTA($A111:$R111)=0,"",IFERROR(IF($B111="","",MAX(0,ROUND((IF(OR($K111="Closed",$K111="Canceled"),IF($P111="",$Q111,$P111),'Settings'!$B$8)-$B111)*24,1))),""))</f>
        <v/>
      </c>
      <c r="U111" s="44">
        <f>IF(COUNTA($A111:$R111)=0,"",IFERROR(VLOOKUP($I111,'Settings'!$A$12:$B$15,2,FALSE),""))</f>
        <v/>
      </c>
      <c r="V111" s="45">
        <f>IF(COUNTA($A111:$R111)=0,"",IFERROR(IF(OR($B111="",$U111=""),"",$B111+$U111/24),""))</f>
        <v/>
      </c>
      <c r="W111" s="25">
        <f>IF(COUNTA($A111:$R111)=0,"",IFERROR(IF($V111="","",IF(OR($K111="Closed",$K111="Canceled"),IF(IF($P111="",$Q111,$P111)&lt;=$V111,"Met","Missed"),IF('Settings'!$B$8&gt;$V111,"Overdue","Within Target"))),""))</f>
        <v/>
      </c>
      <c r="X111" s="46">
        <f>IF(COUNTA($A111:$R111)=0,"",IFERROR(ROUND($S111/60*'Settings'!$B$5,2),0))</f>
        <v/>
      </c>
      <c r="Y111" s="46">
        <f>IF(COUNTA($A111:$R111)=0,"",IFERROR($R111+$X111,0))</f>
        <v/>
      </c>
      <c r="Z111" s="25">
        <f>IF(COUNTA($A111:$R111)=0,"",IFERROR(IF(OR($K111="Closed",$K111="Canceled"),"No",IF($O111="","Missing Due Date",IF(INT($O111)&lt;INT('Settings'!$B$8),"Overdue",IF(INT($O111)=INT('Settings'!$B$8),"Due Today",IF(INT($O111)&lt;=INT('Settings'!$B$8)+'Settings'!$B$6,"Due Soon","Upcoming"))))),"Check date"))</f>
        <v/>
      </c>
      <c r="AA111" s="27">
        <f>IF(COUNTA($A111:$R111)=0,"",IF($A111="","Missing ID",IF(COUNTIF($A$5:$A$1004,$A111)&gt;1,"Duplicate ID",IF(OR($B111="",$C111="",$D111="",$H111="",$I111="",$K111="",$L111="",$Q111=""),"Missing required field",IF(AND($K111="Closed",$P111=""),"Closed without Resolved At",IF(AND($P111&lt;&gt;"",$P111&lt;$B111),"Resolved before Reported",IF(AND($Q111&lt;&gt;"",$Q111&lt;$B111),"Last Updated before Reported","OK")))))))</f>
        <v/>
      </c>
    </row>
    <row r="112">
      <c r="A112" s="17" t="n"/>
      <c r="B112" s="41" t="n"/>
      <c r="C112" s="42" t="n"/>
      <c r="D112" s="17" t="n"/>
      <c r="E112" s="20" t="n"/>
      <c r="F112" s="17" t="n"/>
      <c r="G112" s="17" t="n"/>
      <c r="H112" s="17" t="n"/>
      <c r="I112" s="17" t="n"/>
      <c r="J112" s="41" t="n"/>
      <c r="K112" s="17" t="n"/>
      <c r="L112" s="17" t="n"/>
      <c r="M112" s="17" t="n"/>
      <c r="N112" s="20" t="n"/>
      <c r="O112" s="42" t="n"/>
      <c r="P112" s="41" t="n"/>
      <c r="Q112" s="41" t="n"/>
      <c r="R112" s="43" t="n"/>
      <c r="S112" s="22">
        <f>IF(COUNTA($A112:$R112)=0,"",IFERROR(IF($J112="","",MAX(0,ROUND((IF(OR($K112="Closed",$K112="Canceled"),IF($P112="",$Q112,$P112),'Settings'!$B$8)-$J112)*1440,0))),""))</f>
        <v/>
      </c>
      <c r="T112" s="44">
        <f>IF(COUNTA($A112:$R112)=0,"",IFERROR(IF($B112="","",MAX(0,ROUND((IF(OR($K112="Closed",$K112="Canceled"),IF($P112="",$Q112,$P112),'Settings'!$B$8)-$B112)*24,1))),""))</f>
        <v/>
      </c>
      <c r="U112" s="44">
        <f>IF(COUNTA($A112:$R112)=0,"",IFERROR(VLOOKUP($I112,'Settings'!$A$12:$B$15,2,FALSE),""))</f>
        <v/>
      </c>
      <c r="V112" s="45">
        <f>IF(COUNTA($A112:$R112)=0,"",IFERROR(IF(OR($B112="",$U112=""),"",$B112+$U112/24),""))</f>
        <v/>
      </c>
      <c r="W112" s="25">
        <f>IF(COUNTA($A112:$R112)=0,"",IFERROR(IF($V112="","",IF(OR($K112="Closed",$K112="Canceled"),IF(IF($P112="",$Q112,$P112)&lt;=$V112,"Met","Missed"),IF('Settings'!$B$8&gt;$V112,"Overdue","Within Target"))),""))</f>
        <v/>
      </c>
      <c r="X112" s="46">
        <f>IF(COUNTA($A112:$R112)=0,"",IFERROR(ROUND($S112/60*'Settings'!$B$5,2),0))</f>
        <v/>
      </c>
      <c r="Y112" s="46">
        <f>IF(COUNTA($A112:$R112)=0,"",IFERROR($R112+$X112,0))</f>
        <v/>
      </c>
      <c r="Z112" s="25">
        <f>IF(COUNTA($A112:$R112)=0,"",IFERROR(IF(OR($K112="Closed",$K112="Canceled"),"No",IF($O112="","Missing Due Date",IF(INT($O112)&lt;INT('Settings'!$B$8),"Overdue",IF(INT($O112)=INT('Settings'!$B$8),"Due Today",IF(INT($O112)&lt;=INT('Settings'!$B$8)+'Settings'!$B$6,"Due Soon","Upcoming"))))),"Check date"))</f>
        <v/>
      </c>
      <c r="AA112" s="27">
        <f>IF(COUNTA($A112:$R112)=0,"",IF($A112="","Missing ID",IF(COUNTIF($A$5:$A$1004,$A112)&gt;1,"Duplicate ID",IF(OR($B112="",$C112="",$D112="",$H112="",$I112="",$K112="",$L112="",$Q112=""),"Missing required field",IF(AND($K112="Closed",$P112=""),"Closed without Resolved At",IF(AND($P112&lt;&gt;"",$P112&lt;$B112),"Resolved before Reported",IF(AND($Q112&lt;&gt;"",$Q112&lt;$B112),"Last Updated before Reported","OK")))))))</f>
        <v/>
      </c>
    </row>
    <row r="113">
      <c r="A113" s="17" t="n"/>
      <c r="B113" s="41" t="n"/>
      <c r="C113" s="42" t="n"/>
      <c r="D113" s="17" t="n"/>
      <c r="E113" s="20" t="n"/>
      <c r="F113" s="17" t="n"/>
      <c r="G113" s="17" t="n"/>
      <c r="H113" s="17" t="n"/>
      <c r="I113" s="17" t="n"/>
      <c r="J113" s="41" t="n"/>
      <c r="K113" s="17" t="n"/>
      <c r="L113" s="17" t="n"/>
      <c r="M113" s="17" t="n"/>
      <c r="N113" s="20" t="n"/>
      <c r="O113" s="42" t="n"/>
      <c r="P113" s="41" t="n"/>
      <c r="Q113" s="41" t="n"/>
      <c r="R113" s="43" t="n"/>
      <c r="S113" s="22">
        <f>IF(COUNTA($A113:$R113)=0,"",IFERROR(IF($J113="","",MAX(0,ROUND((IF(OR($K113="Closed",$K113="Canceled"),IF($P113="",$Q113,$P113),'Settings'!$B$8)-$J113)*1440,0))),""))</f>
        <v/>
      </c>
      <c r="T113" s="44">
        <f>IF(COUNTA($A113:$R113)=0,"",IFERROR(IF($B113="","",MAX(0,ROUND((IF(OR($K113="Closed",$K113="Canceled"),IF($P113="",$Q113,$P113),'Settings'!$B$8)-$B113)*24,1))),""))</f>
        <v/>
      </c>
      <c r="U113" s="44">
        <f>IF(COUNTA($A113:$R113)=0,"",IFERROR(VLOOKUP($I113,'Settings'!$A$12:$B$15,2,FALSE),""))</f>
        <v/>
      </c>
      <c r="V113" s="45">
        <f>IF(COUNTA($A113:$R113)=0,"",IFERROR(IF(OR($B113="",$U113=""),"",$B113+$U113/24),""))</f>
        <v/>
      </c>
      <c r="W113" s="25">
        <f>IF(COUNTA($A113:$R113)=0,"",IFERROR(IF($V113="","",IF(OR($K113="Closed",$K113="Canceled"),IF(IF($P113="",$Q113,$P113)&lt;=$V113,"Met","Missed"),IF('Settings'!$B$8&gt;$V113,"Overdue","Within Target"))),""))</f>
        <v/>
      </c>
      <c r="X113" s="46">
        <f>IF(COUNTA($A113:$R113)=0,"",IFERROR(ROUND($S113/60*'Settings'!$B$5,2),0))</f>
        <v/>
      </c>
      <c r="Y113" s="46">
        <f>IF(COUNTA($A113:$R113)=0,"",IFERROR($R113+$X113,0))</f>
        <v/>
      </c>
      <c r="Z113" s="25">
        <f>IF(COUNTA($A113:$R113)=0,"",IFERROR(IF(OR($K113="Closed",$K113="Canceled"),"No",IF($O113="","Missing Due Date",IF(INT($O113)&lt;INT('Settings'!$B$8),"Overdue",IF(INT($O113)=INT('Settings'!$B$8),"Due Today",IF(INT($O113)&lt;=INT('Settings'!$B$8)+'Settings'!$B$6,"Due Soon","Upcoming"))))),"Check date"))</f>
        <v/>
      </c>
      <c r="AA113" s="27">
        <f>IF(COUNTA($A113:$R113)=0,"",IF($A113="","Missing ID",IF(COUNTIF($A$5:$A$1004,$A113)&gt;1,"Duplicate ID",IF(OR($B113="",$C113="",$D113="",$H113="",$I113="",$K113="",$L113="",$Q113=""),"Missing required field",IF(AND($K113="Closed",$P113=""),"Closed without Resolved At",IF(AND($P113&lt;&gt;"",$P113&lt;$B113),"Resolved before Reported",IF(AND($Q113&lt;&gt;"",$Q113&lt;$B113),"Last Updated before Reported","OK")))))))</f>
        <v/>
      </c>
    </row>
    <row r="114">
      <c r="A114" s="17" t="n"/>
      <c r="B114" s="41" t="n"/>
      <c r="C114" s="42" t="n"/>
      <c r="D114" s="17" t="n"/>
      <c r="E114" s="20" t="n"/>
      <c r="F114" s="17" t="n"/>
      <c r="G114" s="17" t="n"/>
      <c r="H114" s="17" t="n"/>
      <c r="I114" s="17" t="n"/>
      <c r="J114" s="41" t="n"/>
      <c r="K114" s="17" t="n"/>
      <c r="L114" s="17" t="n"/>
      <c r="M114" s="17" t="n"/>
      <c r="N114" s="20" t="n"/>
      <c r="O114" s="42" t="n"/>
      <c r="P114" s="41" t="n"/>
      <c r="Q114" s="41" t="n"/>
      <c r="R114" s="43" t="n"/>
      <c r="S114" s="22">
        <f>IF(COUNTA($A114:$R114)=0,"",IFERROR(IF($J114="","",MAX(0,ROUND((IF(OR($K114="Closed",$K114="Canceled"),IF($P114="",$Q114,$P114),'Settings'!$B$8)-$J114)*1440,0))),""))</f>
        <v/>
      </c>
      <c r="T114" s="44">
        <f>IF(COUNTA($A114:$R114)=0,"",IFERROR(IF($B114="","",MAX(0,ROUND((IF(OR($K114="Closed",$K114="Canceled"),IF($P114="",$Q114,$P114),'Settings'!$B$8)-$B114)*24,1))),""))</f>
        <v/>
      </c>
      <c r="U114" s="44">
        <f>IF(COUNTA($A114:$R114)=0,"",IFERROR(VLOOKUP($I114,'Settings'!$A$12:$B$15,2,FALSE),""))</f>
        <v/>
      </c>
      <c r="V114" s="45">
        <f>IF(COUNTA($A114:$R114)=0,"",IFERROR(IF(OR($B114="",$U114=""),"",$B114+$U114/24),""))</f>
        <v/>
      </c>
      <c r="W114" s="25">
        <f>IF(COUNTA($A114:$R114)=0,"",IFERROR(IF($V114="","",IF(OR($K114="Closed",$K114="Canceled"),IF(IF($P114="",$Q114,$P114)&lt;=$V114,"Met","Missed"),IF('Settings'!$B$8&gt;$V114,"Overdue","Within Target"))),""))</f>
        <v/>
      </c>
      <c r="X114" s="46">
        <f>IF(COUNTA($A114:$R114)=0,"",IFERROR(ROUND($S114/60*'Settings'!$B$5,2),0))</f>
        <v/>
      </c>
      <c r="Y114" s="46">
        <f>IF(COUNTA($A114:$R114)=0,"",IFERROR($R114+$X114,0))</f>
        <v/>
      </c>
      <c r="Z114" s="25">
        <f>IF(COUNTA($A114:$R114)=0,"",IFERROR(IF(OR($K114="Closed",$K114="Canceled"),"No",IF($O114="","Missing Due Date",IF(INT($O114)&lt;INT('Settings'!$B$8),"Overdue",IF(INT($O114)=INT('Settings'!$B$8),"Due Today",IF(INT($O114)&lt;=INT('Settings'!$B$8)+'Settings'!$B$6,"Due Soon","Upcoming"))))),"Check date"))</f>
        <v/>
      </c>
      <c r="AA114" s="27">
        <f>IF(COUNTA($A114:$R114)=0,"",IF($A114="","Missing ID",IF(COUNTIF($A$5:$A$1004,$A114)&gt;1,"Duplicate ID",IF(OR($B114="",$C114="",$D114="",$H114="",$I114="",$K114="",$L114="",$Q114=""),"Missing required field",IF(AND($K114="Closed",$P114=""),"Closed without Resolved At",IF(AND($P114&lt;&gt;"",$P114&lt;$B114),"Resolved before Reported",IF(AND($Q114&lt;&gt;"",$Q114&lt;$B114),"Last Updated before Reported","OK")))))))</f>
        <v/>
      </c>
    </row>
    <row r="115">
      <c r="A115" s="17" t="n"/>
      <c r="B115" s="41" t="n"/>
      <c r="C115" s="42" t="n"/>
      <c r="D115" s="17" t="n"/>
      <c r="E115" s="20" t="n"/>
      <c r="F115" s="17" t="n"/>
      <c r="G115" s="17" t="n"/>
      <c r="H115" s="17" t="n"/>
      <c r="I115" s="17" t="n"/>
      <c r="J115" s="41" t="n"/>
      <c r="K115" s="17" t="n"/>
      <c r="L115" s="17" t="n"/>
      <c r="M115" s="17" t="n"/>
      <c r="N115" s="20" t="n"/>
      <c r="O115" s="42" t="n"/>
      <c r="P115" s="41" t="n"/>
      <c r="Q115" s="41" t="n"/>
      <c r="R115" s="43" t="n"/>
      <c r="S115" s="22">
        <f>IF(COUNTA($A115:$R115)=0,"",IFERROR(IF($J115="","",MAX(0,ROUND((IF(OR($K115="Closed",$K115="Canceled"),IF($P115="",$Q115,$P115),'Settings'!$B$8)-$J115)*1440,0))),""))</f>
        <v/>
      </c>
      <c r="T115" s="44">
        <f>IF(COUNTA($A115:$R115)=0,"",IFERROR(IF($B115="","",MAX(0,ROUND((IF(OR($K115="Closed",$K115="Canceled"),IF($P115="",$Q115,$P115),'Settings'!$B$8)-$B115)*24,1))),""))</f>
        <v/>
      </c>
      <c r="U115" s="44">
        <f>IF(COUNTA($A115:$R115)=0,"",IFERROR(VLOOKUP($I115,'Settings'!$A$12:$B$15,2,FALSE),""))</f>
        <v/>
      </c>
      <c r="V115" s="45">
        <f>IF(COUNTA($A115:$R115)=0,"",IFERROR(IF(OR($B115="",$U115=""),"",$B115+$U115/24),""))</f>
        <v/>
      </c>
      <c r="W115" s="25">
        <f>IF(COUNTA($A115:$R115)=0,"",IFERROR(IF($V115="","",IF(OR($K115="Closed",$K115="Canceled"),IF(IF($P115="",$Q115,$P115)&lt;=$V115,"Met","Missed"),IF('Settings'!$B$8&gt;$V115,"Overdue","Within Target"))),""))</f>
        <v/>
      </c>
      <c r="X115" s="46">
        <f>IF(COUNTA($A115:$R115)=0,"",IFERROR(ROUND($S115/60*'Settings'!$B$5,2),0))</f>
        <v/>
      </c>
      <c r="Y115" s="46">
        <f>IF(COUNTA($A115:$R115)=0,"",IFERROR($R115+$X115,0))</f>
        <v/>
      </c>
      <c r="Z115" s="25">
        <f>IF(COUNTA($A115:$R115)=0,"",IFERROR(IF(OR($K115="Closed",$K115="Canceled"),"No",IF($O115="","Missing Due Date",IF(INT($O115)&lt;INT('Settings'!$B$8),"Overdue",IF(INT($O115)=INT('Settings'!$B$8),"Due Today",IF(INT($O115)&lt;=INT('Settings'!$B$8)+'Settings'!$B$6,"Due Soon","Upcoming"))))),"Check date"))</f>
        <v/>
      </c>
      <c r="AA115" s="27">
        <f>IF(COUNTA($A115:$R115)=0,"",IF($A115="","Missing ID",IF(COUNTIF($A$5:$A$1004,$A115)&gt;1,"Duplicate ID",IF(OR($B115="",$C115="",$D115="",$H115="",$I115="",$K115="",$L115="",$Q115=""),"Missing required field",IF(AND($K115="Closed",$P115=""),"Closed without Resolved At",IF(AND($P115&lt;&gt;"",$P115&lt;$B115),"Resolved before Reported",IF(AND($Q115&lt;&gt;"",$Q115&lt;$B115),"Last Updated before Reported","OK")))))))</f>
        <v/>
      </c>
    </row>
    <row r="116">
      <c r="A116" s="17" t="n"/>
      <c r="B116" s="41" t="n"/>
      <c r="C116" s="42" t="n"/>
      <c r="D116" s="17" t="n"/>
      <c r="E116" s="20" t="n"/>
      <c r="F116" s="17" t="n"/>
      <c r="G116" s="17" t="n"/>
      <c r="H116" s="17" t="n"/>
      <c r="I116" s="17" t="n"/>
      <c r="J116" s="41" t="n"/>
      <c r="K116" s="17" t="n"/>
      <c r="L116" s="17" t="n"/>
      <c r="M116" s="17" t="n"/>
      <c r="N116" s="20" t="n"/>
      <c r="O116" s="42" t="n"/>
      <c r="P116" s="41" t="n"/>
      <c r="Q116" s="41" t="n"/>
      <c r="R116" s="43" t="n"/>
      <c r="S116" s="22">
        <f>IF(COUNTA($A116:$R116)=0,"",IFERROR(IF($J116="","",MAX(0,ROUND((IF(OR($K116="Closed",$K116="Canceled"),IF($P116="",$Q116,$P116),'Settings'!$B$8)-$J116)*1440,0))),""))</f>
        <v/>
      </c>
      <c r="T116" s="44">
        <f>IF(COUNTA($A116:$R116)=0,"",IFERROR(IF($B116="","",MAX(0,ROUND((IF(OR($K116="Closed",$K116="Canceled"),IF($P116="",$Q116,$P116),'Settings'!$B$8)-$B116)*24,1))),""))</f>
        <v/>
      </c>
      <c r="U116" s="44">
        <f>IF(COUNTA($A116:$R116)=0,"",IFERROR(VLOOKUP($I116,'Settings'!$A$12:$B$15,2,FALSE),""))</f>
        <v/>
      </c>
      <c r="V116" s="45">
        <f>IF(COUNTA($A116:$R116)=0,"",IFERROR(IF(OR($B116="",$U116=""),"",$B116+$U116/24),""))</f>
        <v/>
      </c>
      <c r="W116" s="25">
        <f>IF(COUNTA($A116:$R116)=0,"",IFERROR(IF($V116="","",IF(OR($K116="Closed",$K116="Canceled"),IF(IF($P116="",$Q116,$P116)&lt;=$V116,"Met","Missed"),IF('Settings'!$B$8&gt;$V116,"Overdue","Within Target"))),""))</f>
        <v/>
      </c>
      <c r="X116" s="46">
        <f>IF(COUNTA($A116:$R116)=0,"",IFERROR(ROUND($S116/60*'Settings'!$B$5,2),0))</f>
        <v/>
      </c>
      <c r="Y116" s="46">
        <f>IF(COUNTA($A116:$R116)=0,"",IFERROR($R116+$X116,0))</f>
        <v/>
      </c>
      <c r="Z116" s="25">
        <f>IF(COUNTA($A116:$R116)=0,"",IFERROR(IF(OR($K116="Closed",$K116="Canceled"),"No",IF($O116="","Missing Due Date",IF(INT($O116)&lt;INT('Settings'!$B$8),"Overdue",IF(INT($O116)=INT('Settings'!$B$8),"Due Today",IF(INT($O116)&lt;=INT('Settings'!$B$8)+'Settings'!$B$6,"Due Soon","Upcoming"))))),"Check date"))</f>
        <v/>
      </c>
      <c r="AA116" s="27">
        <f>IF(COUNTA($A116:$R116)=0,"",IF($A116="","Missing ID",IF(COUNTIF($A$5:$A$1004,$A116)&gt;1,"Duplicate ID",IF(OR($B116="",$C116="",$D116="",$H116="",$I116="",$K116="",$L116="",$Q116=""),"Missing required field",IF(AND($K116="Closed",$P116=""),"Closed without Resolved At",IF(AND($P116&lt;&gt;"",$P116&lt;$B116),"Resolved before Reported",IF(AND($Q116&lt;&gt;"",$Q116&lt;$B116),"Last Updated before Reported","OK")))))))</f>
        <v/>
      </c>
    </row>
    <row r="117">
      <c r="A117" s="17" t="n"/>
      <c r="B117" s="41" t="n"/>
      <c r="C117" s="42" t="n"/>
      <c r="D117" s="17" t="n"/>
      <c r="E117" s="20" t="n"/>
      <c r="F117" s="17" t="n"/>
      <c r="G117" s="17" t="n"/>
      <c r="H117" s="17" t="n"/>
      <c r="I117" s="17" t="n"/>
      <c r="J117" s="41" t="n"/>
      <c r="K117" s="17" t="n"/>
      <c r="L117" s="17" t="n"/>
      <c r="M117" s="17" t="n"/>
      <c r="N117" s="20" t="n"/>
      <c r="O117" s="42" t="n"/>
      <c r="P117" s="41" t="n"/>
      <c r="Q117" s="41" t="n"/>
      <c r="R117" s="43" t="n"/>
      <c r="S117" s="22">
        <f>IF(COUNTA($A117:$R117)=0,"",IFERROR(IF($J117="","",MAX(0,ROUND((IF(OR($K117="Closed",$K117="Canceled"),IF($P117="",$Q117,$P117),'Settings'!$B$8)-$J117)*1440,0))),""))</f>
        <v/>
      </c>
      <c r="T117" s="44">
        <f>IF(COUNTA($A117:$R117)=0,"",IFERROR(IF($B117="","",MAX(0,ROUND((IF(OR($K117="Closed",$K117="Canceled"),IF($P117="",$Q117,$P117),'Settings'!$B$8)-$B117)*24,1))),""))</f>
        <v/>
      </c>
      <c r="U117" s="44">
        <f>IF(COUNTA($A117:$R117)=0,"",IFERROR(VLOOKUP($I117,'Settings'!$A$12:$B$15,2,FALSE),""))</f>
        <v/>
      </c>
      <c r="V117" s="45">
        <f>IF(COUNTA($A117:$R117)=0,"",IFERROR(IF(OR($B117="",$U117=""),"",$B117+$U117/24),""))</f>
        <v/>
      </c>
      <c r="W117" s="25">
        <f>IF(COUNTA($A117:$R117)=0,"",IFERROR(IF($V117="","",IF(OR($K117="Closed",$K117="Canceled"),IF(IF($P117="",$Q117,$P117)&lt;=$V117,"Met","Missed"),IF('Settings'!$B$8&gt;$V117,"Overdue","Within Target"))),""))</f>
        <v/>
      </c>
      <c r="X117" s="46">
        <f>IF(COUNTA($A117:$R117)=0,"",IFERROR(ROUND($S117/60*'Settings'!$B$5,2),0))</f>
        <v/>
      </c>
      <c r="Y117" s="46">
        <f>IF(COUNTA($A117:$R117)=0,"",IFERROR($R117+$X117,0))</f>
        <v/>
      </c>
      <c r="Z117" s="25">
        <f>IF(COUNTA($A117:$R117)=0,"",IFERROR(IF(OR($K117="Closed",$K117="Canceled"),"No",IF($O117="","Missing Due Date",IF(INT($O117)&lt;INT('Settings'!$B$8),"Overdue",IF(INT($O117)=INT('Settings'!$B$8),"Due Today",IF(INT($O117)&lt;=INT('Settings'!$B$8)+'Settings'!$B$6,"Due Soon","Upcoming"))))),"Check date"))</f>
        <v/>
      </c>
      <c r="AA117" s="27">
        <f>IF(COUNTA($A117:$R117)=0,"",IF($A117="","Missing ID",IF(COUNTIF($A$5:$A$1004,$A117)&gt;1,"Duplicate ID",IF(OR($B117="",$C117="",$D117="",$H117="",$I117="",$K117="",$L117="",$Q117=""),"Missing required field",IF(AND($K117="Closed",$P117=""),"Closed without Resolved At",IF(AND($P117&lt;&gt;"",$P117&lt;$B117),"Resolved before Reported",IF(AND($Q117&lt;&gt;"",$Q117&lt;$B117),"Last Updated before Reported","OK")))))))</f>
        <v/>
      </c>
    </row>
    <row r="118">
      <c r="A118" s="17" t="n"/>
      <c r="B118" s="41" t="n"/>
      <c r="C118" s="42" t="n"/>
      <c r="D118" s="17" t="n"/>
      <c r="E118" s="20" t="n"/>
      <c r="F118" s="17" t="n"/>
      <c r="G118" s="17" t="n"/>
      <c r="H118" s="17" t="n"/>
      <c r="I118" s="17" t="n"/>
      <c r="J118" s="41" t="n"/>
      <c r="K118" s="17" t="n"/>
      <c r="L118" s="17" t="n"/>
      <c r="M118" s="17" t="n"/>
      <c r="N118" s="20" t="n"/>
      <c r="O118" s="42" t="n"/>
      <c r="P118" s="41" t="n"/>
      <c r="Q118" s="41" t="n"/>
      <c r="R118" s="43" t="n"/>
      <c r="S118" s="22">
        <f>IF(COUNTA($A118:$R118)=0,"",IFERROR(IF($J118="","",MAX(0,ROUND((IF(OR($K118="Closed",$K118="Canceled"),IF($P118="",$Q118,$P118),'Settings'!$B$8)-$J118)*1440,0))),""))</f>
        <v/>
      </c>
      <c r="T118" s="44">
        <f>IF(COUNTA($A118:$R118)=0,"",IFERROR(IF($B118="","",MAX(0,ROUND((IF(OR($K118="Closed",$K118="Canceled"),IF($P118="",$Q118,$P118),'Settings'!$B$8)-$B118)*24,1))),""))</f>
        <v/>
      </c>
      <c r="U118" s="44">
        <f>IF(COUNTA($A118:$R118)=0,"",IFERROR(VLOOKUP($I118,'Settings'!$A$12:$B$15,2,FALSE),""))</f>
        <v/>
      </c>
      <c r="V118" s="45">
        <f>IF(COUNTA($A118:$R118)=0,"",IFERROR(IF(OR($B118="",$U118=""),"",$B118+$U118/24),""))</f>
        <v/>
      </c>
      <c r="W118" s="25">
        <f>IF(COUNTA($A118:$R118)=0,"",IFERROR(IF($V118="","",IF(OR($K118="Closed",$K118="Canceled"),IF(IF($P118="",$Q118,$P118)&lt;=$V118,"Met","Missed"),IF('Settings'!$B$8&gt;$V118,"Overdue","Within Target"))),""))</f>
        <v/>
      </c>
      <c r="X118" s="46">
        <f>IF(COUNTA($A118:$R118)=0,"",IFERROR(ROUND($S118/60*'Settings'!$B$5,2),0))</f>
        <v/>
      </c>
      <c r="Y118" s="46">
        <f>IF(COUNTA($A118:$R118)=0,"",IFERROR($R118+$X118,0))</f>
        <v/>
      </c>
      <c r="Z118" s="25">
        <f>IF(COUNTA($A118:$R118)=0,"",IFERROR(IF(OR($K118="Closed",$K118="Canceled"),"No",IF($O118="","Missing Due Date",IF(INT($O118)&lt;INT('Settings'!$B$8),"Overdue",IF(INT($O118)=INT('Settings'!$B$8),"Due Today",IF(INT($O118)&lt;=INT('Settings'!$B$8)+'Settings'!$B$6,"Due Soon","Upcoming"))))),"Check date"))</f>
        <v/>
      </c>
      <c r="AA118" s="27">
        <f>IF(COUNTA($A118:$R118)=0,"",IF($A118="","Missing ID",IF(COUNTIF($A$5:$A$1004,$A118)&gt;1,"Duplicate ID",IF(OR($B118="",$C118="",$D118="",$H118="",$I118="",$K118="",$L118="",$Q118=""),"Missing required field",IF(AND($K118="Closed",$P118=""),"Closed without Resolved At",IF(AND($P118&lt;&gt;"",$P118&lt;$B118),"Resolved before Reported",IF(AND($Q118&lt;&gt;"",$Q118&lt;$B118),"Last Updated before Reported","OK")))))))</f>
        <v/>
      </c>
    </row>
    <row r="119">
      <c r="A119" s="17" t="n"/>
      <c r="B119" s="41" t="n"/>
      <c r="C119" s="42" t="n"/>
      <c r="D119" s="17" t="n"/>
      <c r="E119" s="20" t="n"/>
      <c r="F119" s="17" t="n"/>
      <c r="G119" s="17" t="n"/>
      <c r="H119" s="17" t="n"/>
      <c r="I119" s="17" t="n"/>
      <c r="J119" s="41" t="n"/>
      <c r="K119" s="17" t="n"/>
      <c r="L119" s="17" t="n"/>
      <c r="M119" s="17" t="n"/>
      <c r="N119" s="20" t="n"/>
      <c r="O119" s="42" t="n"/>
      <c r="P119" s="41" t="n"/>
      <c r="Q119" s="41" t="n"/>
      <c r="R119" s="43" t="n"/>
      <c r="S119" s="22">
        <f>IF(COUNTA($A119:$R119)=0,"",IFERROR(IF($J119="","",MAX(0,ROUND((IF(OR($K119="Closed",$K119="Canceled"),IF($P119="",$Q119,$P119),'Settings'!$B$8)-$J119)*1440,0))),""))</f>
        <v/>
      </c>
      <c r="T119" s="44">
        <f>IF(COUNTA($A119:$R119)=0,"",IFERROR(IF($B119="","",MAX(0,ROUND((IF(OR($K119="Closed",$K119="Canceled"),IF($P119="",$Q119,$P119),'Settings'!$B$8)-$B119)*24,1))),""))</f>
        <v/>
      </c>
      <c r="U119" s="44">
        <f>IF(COUNTA($A119:$R119)=0,"",IFERROR(VLOOKUP($I119,'Settings'!$A$12:$B$15,2,FALSE),""))</f>
        <v/>
      </c>
      <c r="V119" s="45">
        <f>IF(COUNTA($A119:$R119)=0,"",IFERROR(IF(OR($B119="",$U119=""),"",$B119+$U119/24),""))</f>
        <v/>
      </c>
      <c r="W119" s="25">
        <f>IF(COUNTA($A119:$R119)=0,"",IFERROR(IF($V119="","",IF(OR($K119="Closed",$K119="Canceled"),IF(IF($P119="",$Q119,$P119)&lt;=$V119,"Met","Missed"),IF('Settings'!$B$8&gt;$V119,"Overdue","Within Target"))),""))</f>
        <v/>
      </c>
      <c r="X119" s="46">
        <f>IF(COUNTA($A119:$R119)=0,"",IFERROR(ROUND($S119/60*'Settings'!$B$5,2),0))</f>
        <v/>
      </c>
      <c r="Y119" s="46">
        <f>IF(COUNTA($A119:$R119)=0,"",IFERROR($R119+$X119,0))</f>
        <v/>
      </c>
      <c r="Z119" s="25">
        <f>IF(COUNTA($A119:$R119)=0,"",IFERROR(IF(OR($K119="Closed",$K119="Canceled"),"No",IF($O119="","Missing Due Date",IF(INT($O119)&lt;INT('Settings'!$B$8),"Overdue",IF(INT($O119)=INT('Settings'!$B$8),"Due Today",IF(INT($O119)&lt;=INT('Settings'!$B$8)+'Settings'!$B$6,"Due Soon","Upcoming"))))),"Check date"))</f>
        <v/>
      </c>
      <c r="AA119" s="27">
        <f>IF(COUNTA($A119:$R119)=0,"",IF($A119="","Missing ID",IF(COUNTIF($A$5:$A$1004,$A119)&gt;1,"Duplicate ID",IF(OR($B119="",$C119="",$D119="",$H119="",$I119="",$K119="",$L119="",$Q119=""),"Missing required field",IF(AND($K119="Closed",$P119=""),"Closed without Resolved At",IF(AND($P119&lt;&gt;"",$P119&lt;$B119),"Resolved before Reported",IF(AND($Q119&lt;&gt;"",$Q119&lt;$B119),"Last Updated before Reported","OK")))))))</f>
        <v/>
      </c>
    </row>
    <row r="120">
      <c r="A120" s="17" t="n"/>
      <c r="B120" s="41" t="n"/>
      <c r="C120" s="42" t="n"/>
      <c r="D120" s="17" t="n"/>
      <c r="E120" s="20" t="n"/>
      <c r="F120" s="17" t="n"/>
      <c r="G120" s="17" t="n"/>
      <c r="H120" s="17" t="n"/>
      <c r="I120" s="17" t="n"/>
      <c r="J120" s="41" t="n"/>
      <c r="K120" s="17" t="n"/>
      <c r="L120" s="17" t="n"/>
      <c r="M120" s="17" t="n"/>
      <c r="N120" s="20" t="n"/>
      <c r="O120" s="42" t="n"/>
      <c r="P120" s="41" t="n"/>
      <c r="Q120" s="41" t="n"/>
      <c r="R120" s="43" t="n"/>
      <c r="S120" s="22">
        <f>IF(COUNTA($A120:$R120)=0,"",IFERROR(IF($J120="","",MAX(0,ROUND((IF(OR($K120="Closed",$K120="Canceled"),IF($P120="",$Q120,$P120),'Settings'!$B$8)-$J120)*1440,0))),""))</f>
        <v/>
      </c>
      <c r="T120" s="44">
        <f>IF(COUNTA($A120:$R120)=0,"",IFERROR(IF($B120="","",MAX(0,ROUND((IF(OR($K120="Closed",$K120="Canceled"),IF($P120="",$Q120,$P120),'Settings'!$B$8)-$B120)*24,1))),""))</f>
        <v/>
      </c>
      <c r="U120" s="44">
        <f>IF(COUNTA($A120:$R120)=0,"",IFERROR(VLOOKUP($I120,'Settings'!$A$12:$B$15,2,FALSE),""))</f>
        <v/>
      </c>
      <c r="V120" s="45">
        <f>IF(COUNTA($A120:$R120)=0,"",IFERROR(IF(OR($B120="",$U120=""),"",$B120+$U120/24),""))</f>
        <v/>
      </c>
      <c r="W120" s="25">
        <f>IF(COUNTA($A120:$R120)=0,"",IFERROR(IF($V120="","",IF(OR($K120="Closed",$K120="Canceled"),IF(IF($P120="",$Q120,$P120)&lt;=$V120,"Met","Missed"),IF('Settings'!$B$8&gt;$V120,"Overdue","Within Target"))),""))</f>
        <v/>
      </c>
      <c r="X120" s="46">
        <f>IF(COUNTA($A120:$R120)=0,"",IFERROR(ROUND($S120/60*'Settings'!$B$5,2),0))</f>
        <v/>
      </c>
      <c r="Y120" s="46">
        <f>IF(COUNTA($A120:$R120)=0,"",IFERROR($R120+$X120,0))</f>
        <v/>
      </c>
      <c r="Z120" s="25">
        <f>IF(COUNTA($A120:$R120)=0,"",IFERROR(IF(OR($K120="Closed",$K120="Canceled"),"No",IF($O120="","Missing Due Date",IF(INT($O120)&lt;INT('Settings'!$B$8),"Overdue",IF(INT($O120)=INT('Settings'!$B$8),"Due Today",IF(INT($O120)&lt;=INT('Settings'!$B$8)+'Settings'!$B$6,"Due Soon","Upcoming"))))),"Check date"))</f>
        <v/>
      </c>
      <c r="AA120" s="27">
        <f>IF(COUNTA($A120:$R120)=0,"",IF($A120="","Missing ID",IF(COUNTIF($A$5:$A$1004,$A120)&gt;1,"Duplicate ID",IF(OR($B120="",$C120="",$D120="",$H120="",$I120="",$K120="",$L120="",$Q120=""),"Missing required field",IF(AND($K120="Closed",$P120=""),"Closed without Resolved At",IF(AND($P120&lt;&gt;"",$P120&lt;$B120),"Resolved before Reported",IF(AND($Q120&lt;&gt;"",$Q120&lt;$B120),"Last Updated before Reported","OK")))))))</f>
        <v/>
      </c>
    </row>
    <row r="121">
      <c r="A121" s="17" t="n"/>
      <c r="B121" s="41" t="n"/>
      <c r="C121" s="42" t="n"/>
      <c r="D121" s="17" t="n"/>
      <c r="E121" s="20" t="n"/>
      <c r="F121" s="17" t="n"/>
      <c r="G121" s="17" t="n"/>
      <c r="H121" s="17" t="n"/>
      <c r="I121" s="17" t="n"/>
      <c r="J121" s="41" t="n"/>
      <c r="K121" s="17" t="n"/>
      <c r="L121" s="17" t="n"/>
      <c r="M121" s="17" t="n"/>
      <c r="N121" s="20" t="n"/>
      <c r="O121" s="42" t="n"/>
      <c r="P121" s="41" t="n"/>
      <c r="Q121" s="41" t="n"/>
      <c r="R121" s="43" t="n"/>
      <c r="S121" s="22">
        <f>IF(COUNTA($A121:$R121)=0,"",IFERROR(IF($J121="","",MAX(0,ROUND((IF(OR($K121="Closed",$K121="Canceled"),IF($P121="",$Q121,$P121),'Settings'!$B$8)-$J121)*1440,0))),""))</f>
        <v/>
      </c>
      <c r="T121" s="44">
        <f>IF(COUNTA($A121:$R121)=0,"",IFERROR(IF($B121="","",MAX(0,ROUND((IF(OR($K121="Closed",$K121="Canceled"),IF($P121="",$Q121,$P121),'Settings'!$B$8)-$B121)*24,1))),""))</f>
        <v/>
      </c>
      <c r="U121" s="44">
        <f>IF(COUNTA($A121:$R121)=0,"",IFERROR(VLOOKUP($I121,'Settings'!$A$12:$B$15,2,FALSE),""))</f>
        <v/>
      </c>
      <c r="V121" s="45">
        <f>IF(COUNTA($A121:$R121)=0,"",IFERROR(IF(OR($B121="",$U121=""),"",$B121+$U121/24),""))</f>
        <v/>
      </c>
      <c r="W121" s="25">
        <f>IF(COUNTA($A121:$R121)=0,"",IFERROR(IF($V121="","",IF(OR($K121="Closed",$K121="Canceled"),IF(IF($P121="",$Q121,$P121)&lt;=$V121,"Met","Missed"),IF('Settings'!$B$8&gt;$V121,"Overdue","Within Target"))),""))</f>
        <v/>
      </c>
      <c r="X121" s="46">
        <f>IF(COUNTA($A121:$R121)=0,"",IFERROR(ROUND($S121/60*'Settings'!$B$5,2),0))</f>
        <v/>
      </c>
      <c r="Y121" s="46">
        <f>IF(COUNTA($A121:$R121)=0,"",IFERROR($R121+$X121,0))</f>
        <v/>
      </c>
      <c r="Z121" s="25">
        <f>IF(COUNTA($A121:$R121)=0,"",IFERROR(IF(OR($K121="Closed",$K121="Canceled"),"No",IF($O121="","Missing Due Date",IF(INT($O121)&lt;INT('Settings'!$B$8),"Overdue",IF(INT($O121)=INT('Settings'!$B$8),"Due Today",IF(INT($O121)&lt;=INT('Settings'!$B$8)+'Settings'!$B$6,"Due Soon","Upcoming"))))),"Check date"))</f>
        <v/>
      </c>
      <c r="AA121" s="27">
        <f>IF(COUNTA($A121:$R121)=0,"",IF($A121="","Missing ID",IF(COUNTIF($A$5:$A$1004,$A121)&gt;1,"Duplicate ID",IF(OR($B121="",$C121="",$D121="",$H121="",$I121="",$K121="",$L121="",$Q121=""),"Missing required field",IF(AND($K121="Closed",$P121=""),"Closed without Resolved At",IF(AND($P121&lt;&gt;"",$P121&lt;$B121),"Resolved before Reported",IF(AND($Q121&lt;&gt;"",$Q121&lt;$B121),"Last Updated before Reported","OK")))))))</f>
        <v/>
      </c>
    </row>
    <row r="122">
      <c r="A122" s="17" t="n"/>
      <c r="B122" s="41" t="n"/>
      <c r="C122" s="42" t="n"/>
      <c r="D122" s="17" t="n"/>
      <c r="E122" s="20" t="n"/>
      <c r="F122" s="17" t="n"/>
      <c r="G122" s="17" t="n"/>
      <c r="H122" s="17" t="n"/>
      <c r="I122" s="17" t="n"/>
      <c r="J122" s="41" t="n"/>
      <c r="K122" s="17" t="n"/>
      <c r="L122" s="17" t="n"/>
      <c r="M122" s="17" t="n"/>
      <c r="N122" s="20" t="n"/>
      <c r="O122" s="42" t="n"/>
      <c r="P122" s="41" t="n"/>
      <c r="Q122" s="41" t="n"/>
      <c r="R122" s="43" t="n"/>
      <c r="S122" s="22">
        <f>IF(COUNTA($A122:$R122)=0,"",IFERROR(IF($J122="","",MAX(0,ROUND((IF(OR($K122="Closed",$K122="Canceled"),IF($P122="",$Q122,$P122),'Settings'!$B$8)-$J122)*1440,0))),""))</f>
        <v/>
      </c>
      <c r="T122" s="44">
        <f>IF(COUNTA($A122:$R122)=0,"",IFERROR(IF($B122="","",MAX(0,ROUND((IF(OR($K122="Closed",$K122="Canceled"),IF($P122="",$Q122,$P122),'Settings'!$B$8)-$B122)*24,1))),""))</f>
        <v/>
      </c>
      <c r="U122" s="44">
        <f>IF(COUNTA($A122:$R122)=0,"",IFERROR(VLOOKUP($I122,'Settings'!$A$12:$B$15,2,FALSE),""))</f>
        <v/>
      </c>
      <c r="V122" s="45">
        <f>IF(COUNTA($A122:$R122)=0,"",IFERROR(IF(OR($B122="",$U122=""),"",$B122+$U122/24),""))</f>
        <v/>
      </c>
      <c r="W122" s="25">
        <f>IF(COUNTA($A122:$R122)=0,"",IFERROR(IF($V122="","",IF(OR($K122="Closed",$K122="Canceled"),IF(IF($P122="",$Q122,$P122)&lt;=$V122,"Met","Missed"),IF('Settings'!$B$8&gt;$V122,"Overdue","Within Target"))),""))</f>
        <v/>
      </c>
      <c r="X122" s="46">
        <f>IF(COUNTA($A122:$R122)=0,"",IFERROR(ROUND($S122/60*'Settings'!$B$5,2),0))</f>
        <v/>
      </c>
      <c r="Y122" s="46">
        <f>IF(COUNTA($A122:$R122)=0,"",IFERROR($R122+$X122,0))</f>
        <v/>
      </c>
      <c r="Z122" s="25">
        <f>IF(COUNTA($A122:$R122)=0,"",IFERROR(IF(OR($K122="Closed",$K122="Canceled"),"No",IF($O122="","Missing Due Date",IF(INT($O122)&lt;INT('Settings'!$B$8),"Overdue",IF(INT($O122)=INT('Settings'!$B$8),"Due Today",IF(INT($O122)&lt;=INT('Settings'!$B$8)+'Settings'!$B$6,"Due Soon","Upcoming"))))),"Check date"))</f>
        <v/>
      </c>
      <c r="AA122" s="27">
        <f>IF(COUNTA($A122:$R122)=0,"",IF($A122="","Missing ID",IF(COUNTIF($A$5:$A$1004,$A122)&gt;1,"Duplicate ID",IF(OR($B122="",$C122="",$D122="",$H122="",$I122="",$K122="",$L122="",$Q122=""),"Missing required field",IF(AND($K122="Closed",$P122=""),"Closed without Resolved At",IF(AND($P122&lt;&gt;"",$P122&lt;$B122),"Resolved before Reported",IF(AND($Q122&lt;&gt;"",$Q122&lt;$B122),"Last Updated before Reported","OK")))))))</f>
        <v/>
      </c>
    </row>
    <row r="123">
      <c r="A123" s="17" t="n"/>
      <c r="B123" s="41" t="n"/>
      <c r="C123" s="42" t="n"/>
      <c r="D123" s="17" t="n"/>
      <c r="E123" s="20" t="n"/>
      <c r="F123" s="17" t="n"/>
      <c r="G123" s="17" t="n"/>
      <c r="H123" s="17" t="n"/>
      <c r="I123" s="17" t="n"/>
      <c r="J123" s="41" t="n"/>
      <c r="K123" s="17" t="n"/>
      <c r="L123" s="17" t="n"/>
      <c r="M123" s="17" t="n"/>
      <c r="N123" s="20" t="n"/>
      <c r="O123" s="42" t="n"/>
      <c r="P123" s="41" t="n"/>
      <c r="Q123" s="41" t="n"/>
      <c r="R123" s="43" t="n"/>
      <c r="S123" s="22">
        <f>IF(COUNTA($A123:$R123)=0,"",IFERROR(IF($J123="","",MAX(0,ROUND((IF(OR($K123="Closed",$K123="Canceled"),IF($P123="",$Q123,$P123),'Settings'!$B$8)-$J123)*1440,0))),""))</f>
        <v/>
      </c>
      <c r="T123" s="44">
        <f>IF(COUNTA($A123:$R123)=0,"",IFERROR(IF($B123="","",MAX(0,ROUND((IF(OR($K123="Closed",$K123="Canceled"),IF($P123="",$Q123,$P123),'Settings'!$B$8)-$B123)*24,1))),""))</f>
        <v/>
      </c>
      <c r="U123" s="44">
        <f>IF(COUNTA($A123:$R123)=0,"",IFERROR(VLOOKUP($I123,'Settings'!$A$12:$B$15,2,FALSE),""))</f>
        <v/>
      </c>
      <c r="V123" s="45">
        <f>IF(COUNTA($A123:$R123)=0,"",IFERROR(IF(OR($B123="",$U123=""),"",$B123+$U123/24),""))</f>
        <v/>
      </c>
      <c r="W123" s="25">
        <f>IF(COUNTA($A123:$R123)=0,"",IFERROR(IF($V123="","",IF(OR($K123="Closed",$K123="Canceled"),IF(IF($P123="",$Q123,$P123)&lt;=$V123,"Met","Missed"),IF('Settings'!$B$8&gt;$V123,"Overdue","Within Target"))),""))</f>
        <v/>
      </c>
      <c r="X123" s="46">
        <f>IF(COUNTA($A123:$R123)=0,"",IFERROR(ROUND($S123/60*'Settings'!$B$5,2),0))</f>
        <v/>
      </c>
      <c r="Y123" s="46">
        <f>IF(COUNTA($A123:$R123)=0,"",IFERROR($R123+$X123,0))</f>
        <v/>
      </c>
      <c r="Z123" s="25">
        <f>IF(COUNTA($A123:$R123)=0,"",IFERROR(IF(OR($K123="Closed",$K123="Canceled"),"No",IF($O123="","Missing Due Date",IF(INT($O123)&lt;INT('Settings'!$B$8),"Overdue",IF(INT($O123)=INT('Settings'!$B$8),"Due Today",IF(INT($O123)&lt;=INT('Settings'!$B$8)+'Settings'!$B$6,"Due Soon","Upcoming"))))),"Check date"))</f>
        <v/>
      </c>
      <c r="AA123" s="27">
        <f>IF(COUNTA($A123:$R123)=0,"",IF($A123="","Missing ID",IF(COUNTIF($A$5:$A$1004,$A123)&gt;1,"Duplicate ID",IF(OR($B123="",$C123="",$D123="",$H123="",$I123="",$K123="",$L123="",$Q123=""),"Missing required field",IF(AND($K123="Closed",$P123=""),"Closed without Resolved At",IF(AND($P123&lt;&gt;"",$P123&lt;$B123),"Resolved before Reported",IF(AND($Q123&lt;&gt;"",$Q123&lt;$B123),"Last Updated before Reported","OK")))))))</f>
        <v/>
      </c>
    </row>
    <row r="124">
      <c r="A124" s="17" t="n"/>
      <c r="B124" s="41" t="n"/>
      <c r="C124" s="42" t="n"/>
      <c r="D124" s="17" t="n"/>
      <c r="E124" s="20" t="n"/>
      <c r="F124" s="17" t="n"/>
      <c r="G124" s="17" t="n"/>
      <c r="H124" s="17" t="n"/>
      <c r="I124" s="17" t="n"/>
      <c r="J124" s="41" t="n"/>
      <c r="K124" s="17" t="n"/>
      <c r="L124" s="17" t="n"/>
      <c r="M124" s="17" t="n"/>
      <c r="N124" s="20" t="n"/>
      <c r="O124" s="42" t="n"/>
      <c r="P124" s="41" t="n"/>
      <c r="Q124" s="41" t="n"/>
      <c r="R124" s="43" t="n"/>
      <c r="S124" s="22">
        <f>IF(COUNTA($A124:$R124)=0,"",IFERROR(IF($J124="","",MAX(0,ROUND((IF(OR($K124="Closed",$K124="Canceled"),IF($P124="",$Q124,$P124),'Settings'!$B$8)-$J124)*1440,0))),""))</f>
        <v/>
      </c>
      <c r="T124" s="44">
        <f>IF(COUNTA($A124:$R124)=0,"",IFERROR(IF($B124="","",MAX(0,ROUND((IF(OR($K124="Closed",$K124="Canceled"),IF($P124="",$Q124,$P124),'Settings'!$B$8)-$B124)*24,1))),""))</f>
        <v/>
      </c>
      <c r="U124" s="44">
        <f>IF(COUNTA($A124:$R124)=0,"",IFERROR(VLOOKUP($I124,'Settings'!$A$12:$B$15,2,FALSE),""))</f>
        <v/>
      </c>
      <c r="V124" s="45">
        <f>IF(COUNTA($A124:$R124)=0,"",IFERROR(IF(OR($B124="",$U124=""),"",$B124+$U124/24),""))</f>
        <v/>
      </c>
      <c r="W124" s="25">
        <f>IF(COUNTA($A124:$R124)=0,"",IFERROR(IF($V124="","",IF(OR($K124="Closed",$K124="Canceled"),IF(IF($P124="",$Q124,$P124)&lt;=$V124,"Met","Missed"),IF('Settings'!$B$8&gt;$V124,"Overdue","Within Target"))),""))</f>
        <v/>
      </c>
      <c r="X124" s="46">
        <f>IF(COUNTA($A124:$R124)=0,"",IFERROR(ROUND($S124/60*'Settings'!$B$5,2),0))</f>
        <v/>
      </c>
      <c r="Y124" s="46">
        <f>IF(COUNTA($A124:$R124)=0,"",IFERROR($R124+$X124,0))</f>
        <v/>
      </c>
      <c r="Z124" s="25">
        <f>IF(COUNTA($A124:$R124)=0,"",IFERROR(IF(OR($K124="Closed",$K124="Canceled"),"No",IF($O124="","Missing Due Date",IF(INT($O124)&lt;INT('Settings'!$B$8),"Overdue",IF(INT($O124)=INT('Settings'!$B$8),"Due Today",IF(INT($O124)&lt;=INT('Settings'!$B$8)+'Settings'!$B$6,"Due Soon","Upcoming"))))),"Check date"))</f>
        <v/>
      </c>
      <c r="AA124" s="27">
        <f>IF(COUNTA($A124:$R124)=0,"",IF($A124="","Missing ID",IF(COUNTIF($A$5:$A$1004,$A124)&gt;1,"Duplicate ID",IF(OR($B124="",$C124="",$D124="",$H124="",$I124="",$K124="",$L124="",$Q124=""),"Missing required field",IF(AND($K124="Closed",$P124=""),"Closed without Resolved At",IF(AND($P124&lt;&gt;"",$P124&lt;$B124),"Resolved before Reported",IF(AND($Q124&lt;&gt;"",$Q124&lt;$B124),"Last Updated before Reported","OK")))))))</f>
        <v/>
      </c>
    </row>
    <row r="125">
      <c r="A125" s="17" t="n"/>
      <c r="B125" s="41" t="n"/>
      <c r="C125" s="42" t="n"/>
      <c r="D125" s="17" t="n"/>
      <c r="E125" s="20" t="n"/>
      <c r="F125" s="17" t="n"/>
      <c r="G125" s="17" t="n"/>
      <c r="H125" s="17" t="n"/>
      <c r="I125" s="17" t="n"/>
      <c r="J125" s="41" t="n"/>
      <c r="K125" s="17" t="n"/>
      <c r="L125" s="17" t="n"/>
      <c r="M125" s="17" t="n"/>
      <c r="N125" s="20" t="n"/>
      <c r="O125" s="42" t="n"/>
      <c r="P125" s="41" t="n"/>
      <c r="Q125" s="41" t="n"/>
      <c r="R125" s="43" t="n"/>
      <c r="S125" s="22">
        <f>IF(COUNTA($A125:$R125)=0,"",IFERROR(IF($J125="","",MAX(0,ROUND((IF(OR($K125="Closed",$K125="Canceled"),IF($P125="",$Q125,$P125),'Settings'!$B$8)-$J125)*1440,0))),""))</f>
        <v/>
      </c>
      <c r="T125" s="44">
        <f>IF(COUNTA($A125:$R125)=0,"",IFERROR(IF($B125="","",MAX(0,ROUND((IF(OR($K125="Closed",$K125="Canceled"),IF($P125="",$Q125,$P125),'Settings'!$B$8)-$B125)*24,1))),""))</f>
        <v/>
      </c>
      <c r="U125" s="44">
        <f>IF(COUNTA($A125:$R125)=0,"",IFERROR(VLOOKUP($I125,'Settings'!$A$12:$B$15,2,FALSE),""))</f>
        <v/>
      </c>
      <c r="V125" s="45">
        <f>IF(COUNTA($A125:$R125)=0,"",IFERROR(IF(OR($B125="",$U125=""),"",$B125+$U125/24),""))</f>
        <v/>
      </c>
      <c r="W125" s="25">
        <f>IF(COUNTA($A125:$R125)=0,"",IFERROR(IF($V125="","",IF(OR($K125="Closed",$K125="Canceled"),IF(IF($P125="",$Q125,$P125)&lt;=$V125,"Met","Missed"),IF('Settings'!$B$8&gt;$V125,"Overdue","Within Target"))),""))</f>
        <v/>
      </c>
      <c r="X125" s="46">
        <f>IF(COUNTA($A125:$R125)=0,"",IFERROR(ROUND($S125/60*'Settings'!$B$5,2),0))</f>
        <v/>
      </c>
      <c r="Y125" s="46">
        <f>IF(COUNTA($A125:$R125)=0,"",IFERROR($R125+$X125,0))</f>
        <v/>
      </c>
      <c r="Z125" s="25">
        <f>IF(COUNTA($A125:$R125)=0,"",IFERROR(IF(OR($K125="Closed",$K125="Canceled"),"No",IF($O125="","Missing Due Date",IF(INT($O125)&lt;INT('Settings'!$B$8),"Overdue",IF(INT($O125)=INT('Settings'!$B$8),"Due Today",IF(INT($O125)&lt;=INT('Settings'!$B$8)+'Settings'!$B$6,"Due Soon","Upcoming"))))),"Check date"))</f>
        <v/>
      </c>
      <c r="AA125" s="27">
        <f>IF(COUNTA($A125:$R125)=0,"",IF($A125="","Missing ID",IF(COUNTIF($A$5:$A$1004,$A125)&gt;1,"Duplicate ID",IF(OR($B125="",$C125="",$D125="",$H125="",$I125="",$K125="",$L125="",$Q125=""),"Missing required field",IF(AND($K125="Closed",$P125=""),"Closed without Resolved At",IF(AND($P125&lt;&gt;"",$P125&lt;$B125),"Resolved before Reported",IF(AND($Q125&lt;&gt;"",$Q125&lt;$B125),"Last Updated before Reported","OK")))))))</f>
        <v/>
      </c>
    </row>
    <row r="126">
      <c r="A126" s="17" t="n"/>
      <c r="B126" s="41" t="n"/>
      <c r="C126" s="42" t="n"/>
      <c r="D126" s="17" t="n"/>
      <c r="E126" s="20" t="n"/>
      <c r="F126" s="17" t="n"/>
      <c r="G126" s="17" t="n"/>
      <c r="H126" s="17" t="n"/>
      <c r="I126" s="17" t="n"/>
      <c r="J126" s="41" t="n"/>
      <c r="K126" s="17" t="n"/>
      <c r="L126" s="17" t="n"/>
      <c r="M126" s="17" t="n"/>
      <c r="N126" s="20" t="n"/>
      <c r="O126" s="42" t="n"/>
      <c r="P126" s="41" t="n"/>
      <c r="Q126" s="41" t="n"/>
      <c r="R126" s="43" t="n"/>
      <c r="S126" s="22">
        <f>IF(COUNTA($A126:$R126)=0,"",IFERROR(IF($J126="","",MAX(0,ROUND((IF(OR($K126="Closed",$K126="Canceled"),IF($P126="",$Q126,$P126),'Settings'!$B$8)-$J126)*1440,0))),""))</f>
        <v/>
      </c>
      <c r="T126" s="44">
        <f>IF(COUNTA($A126:$R126)=0,"",IFERROR(IF($B126="","",MAX(0,ROUND((IF(OR($K126="Closed",$K126="Canceled"),IF($P126="",$Q126,$P126),'Settings'!$B$8)-$B126)*24,1))),""))</f>
        <v/>
      </c>
      <c r="U126" s="44">
        <f>IF(COUNTA($A126:$R126)=0,"",IFERROR(VLOOKUP($I126,'Settings'!$A$12:$B$15,2,FALSE),""))</f>
        <v/>
      </c>
      <c r="V126" s="45">
        <f>IF(COUNTA($A126:$R126)=0,"",IFERROR(IF(OR($B126="",$U126=""),"",$B126+$U126/24),""))</f>
        <v/>
      </c>
      <c r="W126" s="25">
        <f>IF(COUNTA($A126:$R126)=0,"",IFERROR(IF($V126="","",IF(OR($K126="Closed",$K126="Canceled"),IF(IF($P126="",$Q126,$P126)&lt;=$V126,"Met","Missed"),IF('Settings'!$B$8&gt;$V126,"Overdue","Within Target"))),""))</f>
        <v/>
      </c>
      <c r="X126" s="46">
        <f>IF(COUNTA($A126:$R126)=0,"",IFERROR(ROUND($S126/60*'Settings'!$B$5,2),0))</f>
        <v/>
      </c>
      <c r="Y126" s="46">
        <f>IF(COUNTA($A126:$R126)=0,"",IFERROR($R126+$X126,0))</f>
        <v/>
      </c>
      <c r="Z126" s="25">
        <f>IF(COUNTA($A126:$R126)=0,"",IFERROR(IF(OR($K126="Closed",$K126="Canceled"),"No",IF($O126="","Missing Due Date",IF(INT($O126)&lt;INT('Settings'!$B$8),"Overdue",IF(INT($O126)=INT('Settings'!$B$8),"Due Today",IF(INT($O126)&lt;=INT('Settings'!$B$8)+'Settings'!$B$6,"Due Soon","Upcoming"))))),"Check date"))</f>
        <v/>
      </c>
      <c r="AA126" s="27">
        <f>IF(COUNTA($A126:$R126)=0,"",IF($A126="","Missing ID",IF(COUNTIF($A$5:$A$1004,$A126)&gt;1,"Duplicate ID",IF(OR($B126="",$C126="",$D126="",$H126="",$I126="",$K126="",$L126="",$Q126=""),"Missing required field",IF(AND($K126="Closed",$P126=""),"Closed without Resolved At",IF(AND($P126&lt;&gt;"",$P126&lt;$B126),"Resolved before Reported",IF(AND($Q126&lt;&gt;"",$Q126&lt;$B126),"Last Updated before Reported","OK")))))))</f>
        <v/>
      </c>
    </row>
    <row r="127">
      <c r="A127" s="17" t="n"/>
      <c r="B127" s="41" t="n"/>
      <c r="C127" s="42" t="n"/>
      <c r="D127" s="17" t="n"/>
      <c r="E127" s="20" t="n"/>
      <c r="F127" s="17" t="n"/>
      <c r="G127" s="17" t="n"/>
      <c r="H127" s="17" t="n"/>
      <c r="I127" s="17" t="n"/>
      <c r="J127" s="41" t="n"/>
      <c r="K127" s="17" t="n"/>
      <c r="L127" s="17" t="n"/>
      <c r="M127" s="17" t="n"/>
      <c r="N127" s="20" t="n"/>
      <c r="O127" s="42" t="n"/>
      <c r="P127" s="41" t="n"/>
      <c r="Q127" s="41" t="n"/>
      <c r="R127" s="43" t="n"/>
      <c r="S127" s="22">
        <f>IF(COUNTA($A127:$R127)=0,"",IFERROR(IF($J127="","",MAX(0,ROUND((IF(OR($K127="Closed",$K127="Canceled"),IF($P127="",$Q127,$P127),'Settings'!$B$8)-$J127)*1440,0))),""))</f>
        <v/>
      </c>
      <c r="T127" s="44">
        <f>IF(COUNTA($A127:$R127)=0,"",IFERROR(IF($B127="","",MAX(0,ROUND((IF(OR($K127="Closed",$K127="Canceled"),IF($P127="",$Q127,$P127),'Settings'!$B$8)-$B127)*24,1))),""))</f>
        <v/>
      </c>
      <c r="U127" s="44">
        <f>IF(COUNTA($A127:$R127)=0,"",IFERROR(VLOOKUP($I127,'Settings'!$A$12:$B$15,2,FALSE),""))</f>
        <v/>
      </c>
      <c r="V127" s="45">
        <f>IF(COUNTA($A127:$R127)=0,"",IFERROR(IF(OR($B127="",$U127=""),"",$B127+$U127/24),""))</f>
        <v/>
      </c>
      <c r="W127" s="25">
        <f>IF(COUNTA($A127:$R127)=0,"",IFERROR(IF($V127="","",IF(OR($K127="Closed",$K127="Canceled"),IF(IF($P127="",$Q127,$P127)&lt;=$V127,"Met","Missed"),IF('Settings'!$B$8&gt;$V127,"Overdue","Within Target"))),""))</f>
        <v/>
      </c>
      <c r="X127" s="46">
        <f>IF(COUNTA($A127:$R127)=0,"",IFERROR(ROUND($S127/60*'Settings'!$B$5,2),0))</f>
        <v/>
      </c>
      <c r="Y127" s="46">
        <f>IF(COUNTA($A127:$R127)=0,"",IFERROR($R127+$X127,0))</f>
        <v/>
      </c>
      <c r="Z127" s="25">
        <f>IF(COUNTA($A127:$R127)=0,"",IFERROR(IF(OR($K127="Closed",$K127="Canceled"),"No",IF($O127="","Missing Due Date",IF(INT($O127)&lt;INT('Settings'!$B$8),"Overdue",IF(INT($O127)=INT('Settings'!$B$8),"Due Today",IF(INT($O127)&lt;=INT('Settings'!$B$8)+'Settings'!$B$6,"Due Soon","Upcoming"))))),"Check date"))</f>
        <v/>
      </c>
      <c r="AA127" s="27">
        <f>IF(COUNTA($A127:$R127)=0,"",IF($A127="","Missing ID",IF(COUNTIF($A$5:$A$1004,$A127)&gt;1,"Duplicate ID",IF(OR($B127="",$C127="",$D127="",$H127="",$I127="",$K127="",$L127="",$Q127=""),"Missing required field",IF(AND($K127="Closed",$P127=""),"Closed without Resolved At",IF(AND($P127&lt;&gt;"",$P127&lt;$B127),"Resolved before Reported",IF(AND($Q127&lt;&gt;"",$Q127&lt;$B127),"Last Updated before Reported","OK")))))))</f>
        <v/>
      </c>
    </row>
    <row r="128">
      <c r="A128" s="17" t="n"/>
      <c r="B128" s="41" t="n"/>
      <c r="C128" s="42" t="n"/>
      <c r="D128" s="17" t="n"/>
      <c r="E128" s="20" t="n"/>
      <c r="F128" s="17" t="n"/>
      <c r="G128" s="17" t="n"/>
      <c r="H128" s="17" t="n"/>
      <c r="I128" s="17" t="n"/>
      <c r="J128" s="41" t="n"/>
      <c r="K128" s="17" t="n"/>
      <c r="L128" s="17" t="n"/>
      <c r="M128" s="17" t="n"/>
      <c r="N128" s="20" t="n"/>
      <c r="O128" s="42" t="n"/>
      <c r="P128" s="41" t="n"/>
      <c r="Q128" s="41" t="n"/>
      <c r="R128" s="43" t="n"/>
      <c r="S128" s="22">
        <f>IF(COUNTA($A128:$R128)=0,"",IFERROR(IF($J128="","",MAX(0,ROUND((IF(OR($K128="Closed",$K128="Canceled"),IF($P128="",$Q128,$P128),'Settings'!$B$8)-$J128)*1440,0))),""))</f>
        <v/>
      </c>
      <c r="T128" s="44">
        <f>IF(COUNTA($A128:$R128)=0,"",IFERROR(IF($B128="","",MAX(0,ROUND((IF(OR($K128="Closed",$K128="Canceled"),IF($P128="",$Q128,$P128),'Settings'!$B$8)-$B128)*24,1))),""))</f>
        <v/>
      </c>
      <c r="U128" s="44">
        <f>IF(COUNTA($A128:$R128)=0,"",IFERROR(VLOOKUP($I128,'Settings'!$A$12:$B$15,2,FALSE),""))</f>
        <v/>
      </c>
      <c r="V128" s="45">
        <f>IF(COUNTA($A128:$R128)=0,"",IFERROR(IF(OR($B128="",$U128=""),"",$B128+$U128/24),""))</f>
        <v/>
      </c>
      <c r="W128" s="25">
        <f>IF(COUNTA($A128:$R128)=0,"",IFERROR(IF($V128="","",IF(OR($K128="Closed",$K128="Canceled"),IF(IF($P128="",$Q128,$P128)&lt;=$V128,"Met","Missed"),IF('Settings'!$B$8&gt;$V128,"Overdue","Within Target"))),""))</f>
        <v/>
      </c>
      <c r="X128" s="46">
        <f>IF(COUNTA($A128:$R128)=0,"",IFERROR(ROUND($S128/60*'Settings'!$B$5,2),0))</f>
        <v/>
      </c>
      <c r="Y128" s="46">
        <f>IF(COUNTA($A128:$R128)=0,"",IFERROR($R128+$X128,0))</f>
        <v/>
      </c>
      <c r="Z128" s="25">
        <f>IF(COUNTA($A128:$R128)=0,"",IFERROR(IF(OR($K128="Closed",$K128="Canceled"),"No",IF($O128="","Missing Due Date",IF(INT($O128)&lt;INT('Settings'!$B$8),"Overdue",IF(INT($O128)=INT('Settings'!$B$8),"Due Today",IF(INT($O128)&lt;=INT('Settings'!$B$8)+'Settings'!$B$6,"Due Soon","Upcoming"))))),"Check date"))</f>
        <v/>
      </c>
      <c r="AA128" s="27">
        <f>IF(COUNTA($A128:$R128)=0,"",IF($A128="","Missing ID",IF(COUNTIF($A$5:$A$1004,$A128)&gt;1,"Duplicate ID",IF(OR($B128="",$C128="",$D128="",$H128="",$I128="",$K128="",$L128="",$Q128=""),"Missing required field",IF(AND($K128="Closed",$P128=""),"Closed without Resolved At",IF(AND($P128&lt;&gt;"",$P128&lt;$B128),"Resolved before Reported",IF(AND($Q128&lt;&gt;"",$Q128&lt;$B128),"Last Updated before Reported","OK")))))))</f>
        <v/>
      </c>
    </row>
    <row r="129">
      <c r="A129" s="17" t="n"/>
      <c r="B129" s="41" t="n"/>
      <c r="C129" s="42" t="n"/>
      <c r="D129" s="17" t="n"/>
      <c r="E129" s="20" t="n"/>
      <c r="F129" s="17" t="n"/>
      <c r="G129" s="17" t="n"/>
      <c r="H129" s="17" t="n"/>
      <c r="I129" s="17" t="n"/>
      <c r="J129" s="41" t="n"/>
      <c r="K129" s="17" t="n"/>
      <c r="L129" s="17" t="n"/>
      <c r="M129" s="17" t="n"/>
      <c r="N129" s="20" t="n"/>
      <c r="O129" s="42" t="n"/>
      <c r="P129" s="41" t="n"/>
      <c r="Q129" s="41" t="n"/>
      <c r="R129" s="43" t="n"/>
      <c r="S129" s="22">
        <f>IF(COUNTA($A129:$R129)=0,"",IFERROR(IF($J129="","",MAX(0,ROUND((IF(OR($K129="Closed",$K129="Canceled"),IF($P129="",$Q129,$P129),'Settings'!$B$8)-$J129)*1440,0))),""))</f>
        <v/>
      </c>
      <c r="T129" s="44">
        <f>IF(COUNTA($A129:$R129)=0,"",IFERROR(IF($B129="","",MAX(0,ROUND((IF(OR($K129="Closed",$K129="Canceled"),IF($P129="",$Q129,$P129),'Settings'!$B$8)-$B129)*24,1))),""))</f>
        <v/>
      </c>
      <c r="U129" s="44">
        <f>IF(COUNTA($A129:$R129)=0,"",IFERROR(VLOOKUP($I129,'Settings'!$A$12:$B$15,2,FALSE),""))</f>
        <v/>
      </c>
      <c r="V129" s="45">
        <f>IF(COUNTA($A129:$R129)=0,"",IFERROR(IF(OR($B129="",$U129=""),"",$B129+$U129/24),""))</f>
        <v/>
      </c>
      <c r="W129" s="25">
        <f>IF(COUNTA($A129:$R129)=0,"",IFERROR(IF($V129="","",IF(OR($K129="Closed",$K129="Canceled"),IF(IF($P129="",$Q129,$P129)&lt;=$V129,"Met","Missed"),IF('Settings'!$B$8&gt;$V129,"Overdue","Within Target"))),""))</f>
        <v/>
      </c>
      <c r="X129" s="46">
        <f>IF(COUNTA($A129:$R129)=0,"",IFERROR(ROUND($S129/60*'Settings'!$B$5,2),0))</f>
        <v/>
      </c>
      <c r="Y129" s="46">
        <f>IF(COUNTA($A129:$R129)=0,"",IFERROR($R129+$X129,0))</f>
        <v/>
      </c>
      <c r="Z129" s="25">
        <f>IF(COUNTA($A129:$R129)=0,"",IFERROR(IF(OR($K129="Closed",$K129="Canceled"),"No",IF($O129="","Missing Due Date",IF(INT($O129)&lt;INT('Settings'!$B$8),"Overdue",IF(INT($O129)=INT('Settings'!$B$8),"Due Today",IF(INT($O129)&lt;=INT('Settings'!$B$8)+'Settings'!$B$6,"Due Soon","Upcoming"))))),"Check date"))</f>
        <v/>
      </c>
      <c r="AA129" s="27">
        <f>IF(COUNTA($A129:$R129)=0,"",IF($A129="","Missing ID",IF(COUNTIF($A$5:$A$1004,$A129)&gt;1,"Duplicate ID",IF(OR($B129="",$C129="",$D129="",$H129="",$I129="",$K129="",$L129="",$Q129=""),"Missing required field",IF(AND($K129="Closed",$P129=""),"Closed without Resolved At",IF(AND($P129&lt;&gt;"",$P129&lt;$B129),"Resolved before Reported",IF(AND($Q129&lt;&gt;"",$Q129&lt;$B129),"Last Updated before Reported","OK")))))))</f>
        <v/>
      </c>
    </row>
    <row r="130">
      <c r="A130" s="17" t="n"/>
      <c r="B130" s="41" t="n"/>
      <c r="C130" s="42" t="n"/>
      <c r="D130" s="17" t="n"/>
      <c r="E130" s="20" t="n"/>
      <c r="F130" s="17" t="n"/>
      <c r="G130" s="17" t="n"/>
      <c r="H130" s="17" t="n"/>
      <c r="I130" s="17" t="n"/>
      <c r="J130" s="41" t="n"/>
      <c r="K130" s="17" t="n"/>
      <c r="L130" s="17" t="n"/>
      <c r="M130" s="17" t="n"/>
      <c r="N130" s="20" t="n"/>
      <c r="O130" s="42" t="n"/>
      <c r="P130" s="41" t="n"/>
      <c r="Q130" s="41" t="n"/>
      <c r="R130" s="43" t="n"/>
      <c r="S130" s="22">
        <f>IF(COUNTA($A130:$R130)=0,"",IFERROR(IF($J130="","",MAX(0,ROUND((IF(OR($K130="Closed",$K130="Canceled"),IF($P130="",$Q130,$P130),'Settings'!$B$8)-$J130)*1440,0))),""))</f>
        <v/>
      </c>
      <c r="T130" s="44">
        <f>IF(COUNTA($A130:$R130)=0,"",IFERROR(IF($B130="","",MAX(0,ROUND((IF(OR($K130="Closed",$K130="Canceled"),IF($P130="",$Q130,$P130),'Settings'!$B$8)-$B130)*24,1))),""))</f>
        <v/>
      </c>
      <c r="U130" s="44">
        <f>IF(COUNTA($A130:$R130)=0,"",IFERROR(VLOOKUP($I130,'Settings'!$A$12:$B$15,2,FALSE),""))</f>
        <v/>
      </c>
      <c r="V130" s="45">
        <f>IF(COUNTA($A130:$R130)=0,"",IFERROR(IF(OR($B130="",$U130=""),"",$B130+$U130/24),""))</f>
        <v/>
      </c>
      <c r="W130" s="25">
        <f>IF(COUNTA($A130:$R130)=0,"",IFERROR(IF($V130="","",IF(OR($K130="Closed",$K130="Canceled"),IF(IF($P130="",$Q130,$P130)&lt;=$V130,"Met","Missed"),IF('Settings'!$B$8&gt;$V130,"Overdue","Within Target"))),""))</f>
        <v/>
      </c>
      <c r="X130" s="46">
        <f>IF(COUNTA($A130:$R130)=0,"",IFERROR(ROUND($S130/60*'Settings'!$B$5,2),0))</f>
        <v/>
      </c>
      <c r="Y130" s="46">
        <f>IF(COUNTA($A130:$R130)=0,"",IFERROR($R130+$X130,0))</f>
        <v/>
      </c>
      <c r="Z130" s="25">
        <f>IF(COUNTA($A130:$R130)=0,"",IFERROR(IF(OR($K130="Closed",$K130="Canceled"),"No",IF($O130="","Missing Due Date",IF(INT($O130)&lt;INT('Settings'!$B$8),"Overdue",IF(INT($O130)=INT('Settings'!$B$8),"Due Today",IF(INT($O130)&lt;=INT('Settings'!$B$8)+'Settings'!$B$6,"Due Soon","Upcoming"))))),"Check date"))</f>
        <v/>
      </c>
      <c r="AA130" s="27">
        <f>IF(COUNTA($A130:$R130)=0,"",IF($A130="","Missing ID",IF(COUNTIF($A$5:$A$1004,$A130)&gt;1,"Duplicate ID",IF(OR($B130="",$C130="",$D130="",$H130="",$I130="",$K130="",$L130="",$Q130=""),"Missing required field",IF(AND($K130="Closed",$P130=""),"Closed without Resolved At",IF(AND($P130&lt;&gt;"",$P130&lt;$B130),"Resolved before Reported",IF(AND($Q130&lt;&gt;"",$Q130&lt;$B130),"Last Updated before Reported","OK")))))))</f>
        <v/>
      </c>
    </row>
    <row r="131">
      <c r="A131" s="17" t="n"/>
      <c r="B131" s="41" t="n"/>
      <c r="C131" s="42" t="n"/>
      <c r="D131" s="17" t="n"/>
      <c r="E131" s="20" t="n"/>
      <c r="F131" s="17" t="n"/>
      <c r="G131" s="17" t="n"/>
      <c r="H131" s="17" t="n"/>
      <c r="I131" s="17" t="n"/>
      <c r="J131" s="41" t="n"/>
      <c r="K131" s="17" t="n"/>
      <c r="L131" s="17" t="n"/>
      <c r="M131" s="17" t="n"/>
      <c r="N131" s="20" t="n"/>
      <c r="O131" s="42" t="n"/>
      <c r="P131" s="41" t="n"/>
      <c r="Q131" s="41" t="n"/>
      <c r="R131" s="43" t="n"/>
      <c r="S131" s="22">
        <f>IF(COUNTA($A131:$R131)=0,"",IFERROR(IF($J131="","",MAX(0,ROUND((IF(OR($K131="Closed",$K131="Canceled"),IF($P131="",$Q131,$P131),'Settings'!$B$8)-$J131)*1440,0))),""))</f>
        <v/>
      </c>
      <c r="T131" s="44">
        <f>IF(COUNTA($A131:$R131)=0,"",IFERROR(IF($B131="","",MAX(0,ROUND((IF(OR($K131="Closed",$K131="Canceled"),IF($P131="",$Q131,$P131),'Settings'!$B$8)-$B131)*24,1))),""))</f>
        <v/>
      </c>
      <c r="U131" s="44">
        <f>IF(COUNTA($A131:$R131)=0,"",IFERROR(VLOOKUP($I131,'Settings'!$A$12:$B$15,2,FALSE),""))</f>
        <v/>
      </c>
      <c r="V131" s="45">
        <f>IF(COUNTA($A131:$R131)=0,"",IFERROR(IF(OR($B131="",$U131=""),"",$B131+$U131/24),""))</f>
        <v/>
      </c>
      <c r="W131" s="25">
        <f>IF(COUNTA($A131:$R131)=0,"",IFERROR(IF($V131="","",IF(OR($K131="Closed",$K131="Canceled"),IF(IF($P131="",$Q131,$P131)&lt;=$V131,"Met","Missed"),IF('Settings'!$B$8&gt;$V131,"Overdue","Within Target"))),""))</f>
        <v/>
      </c>
      <c r="X131" s="46">
        <f>IF(COUNTA($A131:$R131)=0,"",IFERROR(ROUND($S131/60*'Settings'!$B$5,2),0))</f>
        <v/>
      </c>
      <c r="Y131" s="46">
        <f>IF(COUNTA($A131:$R131)=0,"",IFERROR($R131+$X131,0))</f>
        <v/>
      </c>
      <c r="Z131" s="25">
        <f>IF(COUNTA($A131:$R131)=0,"",IFERROR(IF(OR($K131="Closed",$K131="Canceled"),"No",IF($O131="","Missing Due Date",IF(INT($O131)&lt;INT('Settings'!$B$8),"Overdue",IF(INT($O131)=INT('Settings'!$B$8),"Due Today",IF(INT($O131)&lt;=INT('Settings'!$B$8)+'Settings'!$B$6,"Due Soon","Upcoming"))))),"Check date"))</f>
        <v/>
      </c>
      <c r="AA131" s="27">
        <f>IF(COUNTA($A131:$R131)=0,"",IF($A131="","Missing ID",IF(COUNTIF($A$5:$A$1004,$A131)&gt;1,"Duplicate ID",IF(OR($B131="",$C131="",$D131="",$H131="",$I131="",$K131="",$L131="",$Q131=""),"Missing required field",IF(AND($K131="Closed",$P131=""),"Closed without Resolved At",IF(AND($P131&lt;&gt;"",$P131&lt;$B131),"Resolved before Reported",IF(AND($Q131&lt;&gt;"",$Q131&lt;$B131),"Last Updated before Reported","OK")))))))</f>
        <v/>
      </c>
    </row>
    <row r="132">
      <c r="A132" s="17" t="n"/>
      <c r="B132" s="41" t="n"/>
      <c r="C132" s="42" t="n"/>
      <c r="D132" s="17" t="n"/>
      <c r="E132" s="20" t="n"/>
      <c r="F132" s="17" t="n"/>
      <c r="G132" s="17" t="n"/>
      <c r="H132" s="17" t="n"/>
      <c r="I132" s="17" t="n"/>
      <c r="J132" s="41" t="n"/>
      <c r="K132" s="17" t="n"/>
      <c r="L132" s="17" t="n"/>
      <c r="M132" s="17" t="n"/>
      <c r="N132" s="20" t="n"/>
      <c r="O132" s="42" t="n"/>
      <c r="P132" s="41" t="n"/>
      <c r="Q132" s="41" t="n"/>
      <c r="R132" s="43" t="n"/>
      <c r="S132" s="22">
        <f>IF(COUNTA($A132:$R132)=0,"",IFERROR(IF($J132="","",MAX(0,ROUND((IF(OR($K132="Closed",$K132="Canceled"),IF($P132="",$Q132,$P132),'Settings'!$B$8)-$J132)*1440,0))),""))</f>
        <v/>
      </c>
      <c r="T132" s="44">
        <f>IF(COUNTA($A132:$R132)=0,"",IFERROR(IF($B132="","",MAX(0,ROUND((IF(OR($K132="Closed",$K132="Canceled"),IF($P132="",$Q132,$P132),'Settings'!$B$8)-$B132)*24,1))),""))</f>
        <v/>
      </c>
      <c r="U132" s="44">
        <f>IF(COUNTA($A132:$R132)=0,"",IFERROR(VLOOKUP($I132,'Settings'!$A$12:$B$15,2,FALSE),""))</f>
        <v/>
      </c>
      <c r="V132" s="45">
        <f>IF(COUNTA($A132:$R132)=0,"",IFERROR(IF(OR($B132="",$U132=""),"",$B132+$U132/24),""))</f>
        <v/>
      </c>
      <c r="W132" s="25">
        <f>IF(COUNTA($A132:$R132)=0,"",IFERROR(IF($V132="","",IF(OR($K132="Closed",$K132="Canceled"),IF(IF($P132="",$Q132,$P132)&lt;=$V132,"Met","Missed"),IF('Settings'!$B$8&gt;$V132,"Overdue","Within Target"))),""))</f>
        <v/>
      </c>
      <c r="X132" s="46">
        <f>IF(COUNTA($A132:$R132)=0,"",IFERROR(ROUND($S132/60*'Settings'!$B$5,2),0))</f>
        <v/>
      </c>
      <c r="Y132" s="46">
        <f>IF(COUNTA($A132:$R132)=0,"",IFERROR($R132+$X132,0))</f>
        <v/>
      </c>
      <c r="Z132" s="25">
        <f>IF(COUNTA($A132:$R132)=0,"",IFERROR(IF(OR($K132="Closed",$K132="Canceled"),"No",IF($O132="","Missing Due Date",IF(INT($O132)&lt;INT('Settings'!$B$8),"Overdue",IF(INT($O132)=INT('Settings'!$B$8),"Due Today",IF(INT($O132)&lt;=INT('Settings'!$B$8)+'Settings'!$B$6,"Due Soon","Upcoming"))))),"Check date"))</f>
        <v/>
      </c>
      <c r="AA132" s="27">
        <f>IF(COUNTA($A132:$R132)=0,"",IF($A132="","Missing ID",IF(COUNTIF($A$5:$A$1004,$A132)&gt;1,"Duplicate ID",IF(OR($B132="",$C132="",$D132="",$H132="",$I132="",$K132="",$L132="",$Q132=""),"Missing required field",IF(AND($K132="Closed",$P132=""),"Closed without Resolved At",IF(AND($P132&lt;&gt;"",$P132&lt;$B132),"Resolved before Reported",IF(AND($Q132&lt;&gt;"",$Q132&lt;$B132),"Last Updated before Reported","OK")))))))</f>
        <v/>
      </c>
    </row>
    <row r="133">
      <c r="A133" s="17" t="n"/>
      <c r="B133" s="41" t="n"/>
      <c r="C133" s="42" t="n"/>
      <c r="D133" s="17" t="n"/>
      <c r="E133" s="20" t="n"/>
      <c r="F133" s="17" t="n"/>
      <c r="G133" s="17" t="n"/>
      <c r="H133" s="17" t="n"/>
      <c r="I133" s="17" t="n"/>
      <c r="J133" s="41" t="n"/>
      <c r="K133" s="17" t="n"/>
      <c r="L133" s="17" t="n"/>
      <c r="M133" s="17" t="n"/>
      <c r="N133" s="20" t="n"/>
      <c r="O133" s="42" t="n"/>
      <c r="P133" s="41" t="n"/>
      <c r="Q133" s="41" t="n"/>
      <c r="R133" s="43" t="n"/>
      <c r="S133" s="22">
        <f>IF(COUNTA($A133:$R133)=0,"",IFERROR(IF($J133="","",MAX(0,ROUND((IF(OR($K133="Closed",$K133="Canceled"),IF($P133="",$Q133,$P133),'Settings'!$B$8)-$J133)*1440,0))),""))</f>
        <v/>
      </c>
      <c r="T133" s="44">
        <f>IF(COUNTA($A133:$R133)=0,"",IFERROR(IF($B133="","",MAX(0,ROUND((IF(OR($K133="Closed",$K133="Canceled"),IF($P133="",$Q133,$P133),'Settings'!$B$8)-$B133)*24,1))),""))</f>
        <v/>
      </c>
      <c r="U133" s="44">
        <f>IF(COUNTA($A133:$R133)=0,"",IFERROR(VLOOKUP($I133,'Settings'!$A$12:$B$15,2,FALSE),""))</f>
        <v/>
      </c>
      <c r="V133" s="45">
        <f>IF(COUNTA($A133:$R133)=0,"",IFERROR(IF(OR($B133="",$U133=""),"",$B133+$U133/24),""))</f>
        <v/>
      </c>
      <c r="W133" s="25">
        <f>IF(COUNTA($A133:$R133)=0,"",IFERROR(IF($V133="","",IF(OR($K133="Closed",$K133="Canceled"),IF(IF($P133="",$Q133,$P133)&lt;=$V133,"Met","Missed"),IF('Settings'!$B$8&gt;$V133,"Overdue","Within Target"))),""))</f>
        <v/>
      </c>
      <c r="X133" s="46">
        <f>IF(COUNTA($A133:$R133)=0,"",IFERROR(ROUND($S133/60*'Settings'!$B$5,2),0))</f>
        <v/>
      </c>
      <c r="Y133" s="46">
        <f>IF(COUNTA($A133:$R133)=0,"",IFERROR($R133+$X133,0))</f>
        <v/>
      </c>
      <c r="Z133" s="25">
        <f>IF(COUNTA($A133:$R133)=0,"",IFERROR(IF(OR($K133="Closed",$K133="Canceled"),"No",IF($O133="","Missing Due Date",IF(INT($O133)&lt;INT('Settings'!$B$8),"Overdue",IF(INT($O133)=INT('Settings'!$B$8),"Due Today",IF(INT($O133)&lt;=INT('Settings'!$B$8)+'Settings'!$B$6,"Due Soon","Upcoming"))))),"Check date"))</f>
        <v/>
      </c>
      <c r="AA133" s="27">
        <f>IF(COUNTA($A133:$R133)=0,"",IF($A133="","Missing ID",IF(COUNTIF($A$5:$A$1004,$A133)&gt;1,"Duplicate ID",IF(OR($B133="",$C133="",$D133="",$H133="",$I133="",$K133="",$L133="",$Q133=""),"Missing required field",IF(AND($K133="Closed",$P133=""),"Closed without Resolved At",IF(AND($P133&lt;&gt;"",$P133&lt;$B133),"Resolved before Reported",IF(AND($Q133&lt;&gt;"",$Q133&lt;$B133),"Last Updated before Reported","OK")))))))</f>
        <v/>
      </c>
    </row>
    <row r="134">
      <c r="A134" s="17" t="n"/>
      <c r="B134" s="41" t="n"/>
      <c r="C134" s="42" t="n"/>
      <c r="D134" s="17" t="n"/>
      <c r="E134" s="20" t="n"/>
      <c r="F134" s="17" t="n"/>
      <c r="G134" s="17" t="n"/>
      <c r="H134" s="17" t="n"/>
      <c r="I134" s="17" t="n"/>
      <c r="J134" s="41" t="n"/>
      <c r="K134" s="17" t="n"/>
      <c r="L134" s="17" t="n"/>
      <c r="M134" s="17" t="n"/>
      <c r="N134" s="20" t="n"/>
      <c r="O134" s="42" t="n"/>
      <c r="P134" s="41" t="n"/>
      <c r="Q134" s="41" t="n"/>
      <c r="R134" s="43" t="n"/>
      <c r="S134" s="22">
        <f>IF(COUNTA($A134:$R134)=0,"",IFERROR(IF($J134="","",MAX(0,ROUND((IF(OR($K134="Closed",$K134="Canceled"),IF($P134="",$Q134,$P134),'Settings'!$B$8)-$J134)*1440,0))),""))</f>
        <v/>
      </c>
      <c r="T134" s="44">
        <f>IF(COUNTA($A134:$R134)=0,"",IFERROR(IF($B134="","",MAX(0,ROUND((IF(OR($K134="Closed",$K134="Canceled"),IF($P134="",$Q134,$P134),'Settings'!$B$8)-$B134)*24,1))),""))</f>
        <v/>
      </c>
      <c r="U134" s="44">
        <f>IF(COUNTA($A134:$R134)=0,"",IFERROR(VLOOKUP($I134,'Settings'!$A$12:$B$15,2,FALSE),""))</f>
        <v/>
      </c>
      <c r="V134" s="45">
        <f>IF(COUNTA($A134:$R134)=0,"",IFERROR(IF(OR($B134="",$U134=""),"",$B134+$U134/24),""))</f>
        <v/>
      </c>
      <c r="W134" s="25">
        <f>IF(COUNTA($A134:$R134)=0,"",IFERROR(IF($V134="","",IF(OR($K134="Closed",$K134="Canceled"),IF(IF($P134="",$Q134,$P134)&lt;=$V134,"Met","Missed"),IF('Settings'!$B$8&gt;$V134,"Overdue","Within Target"))),""))</f>
        <v/>
      </c>
      <c r="X134" s="46">
        <f>IF(COUNTA($A134:$R134)=0,"",IFERROR(ROUND($S134/60*'Settings'!$B$5,2),0))</f>
        <v/>
      </c>
      <c r="Y134" s="46">
        <f>IF(COUNTA($A134:$R134)=0,"",IFERROR($R134+$X134,0))</f>
        <v/>
      </c>
      <c r="Z134" s="25">
        <f>IF(COUNTA($A134:$R134)=0,"",IFERROR(IF(OR($K134="Closed",$K134="Canceled"),"No",IF($O134="","Missing Due Date",IF(INT($O134)&lt;INT('Settings'!$B$8),"Overdue",IF(INT($O134)=INT('Settings'!$B$8),"Due Today",IF(INT($O134)&lt;=INT('Settings'!$B$8)+'Settings'!$B$6,"Due Soon","Upcoming"))))),"Check date"))</f>
        <v/>
      </c>
      <c r="AA134" s="27">
        <f>IF(COUNTA($A134:$R134)=0,"",IF($A134="","Missing ID",IF(COUNTIF($A$5:$A$1004,$A134)&gt;1,"Duplicate ID",IF(OR($B134="",$C134="",$D134="",$H134="",$I134="",$K134="",$L134="",$Q134=""),"Missing required field",IF(AND($K134="Closed",$P134=""),"Closed without Resolved At",IF(AND($P134&lt;&gt;"",$P134&lt;$B134),"Resolved before Reported",IF(AND($Q134&lt;&gt;"",$Q134&lt;$B134),"Last Updated before Reported","OK")))))))</f>
        <v/>
      </c>
    </row>
    <row r="135">
      <c r="A135" s="17" t="n"/>
      <c r="B135" s="41" t="n"/>
      <c r="C135" s="42" t="n"/>
      <c r="D135" s="17" t="n"/>
      <c r="E135" s="20" t="n"/>
      <c r="F135" s="17" t="n"/>
      <c r="G135" s="17" t="n"/>
      <c r="H135" s="17" t="n"/>
      <c r="I135" s="17" t="n"/>
      <c r="J135" s="41" t="n"/>
      <c r="K135" s="17" t="n"/>
      <c r="L135" s="17" t="n"/>
      <c r="M135" s="17" t="n"/>
      <c r="N135" s="20" t="n"/>
      <c r="O135" s="42" t="n"/>
      <c r="P135" s="41" t="n"/>
      <c r="Q135" s="41" t="n"/>
      <c r="R135" s="43" t="n"/>
      <c r="S135" s="22">
        <f>IF(COUNTA($A135:$R135)=0,"",IFERROR(IF($J135="","",MAX(0,ROUND((IF(OR($K135="Closed",$K135="Canceled"),IF($P135="",$Q135,$P135),'Settings'!$B$8)-$J135)*1440,0))),""))</f>
        <v/>
      </c>
      <c r="T135" s="44">
        <f>IF(COUNTA($A135:$R135)=0,"",IFERROR(IF($B135="","",MAX(0,ROUND((IF(OR($K135="Closed",$K135="Canceled"),IF($P135="",$Q135,$P135),'Settings'!$B$8)-$B135)*24,1))),""))</f>
        <v/>
      </c>
      <c r="U135" s="44">
        <f>IF(COUNTA($A135:$R135)=0,"",IFERROR(VLOOKUP($I135,'Settings'!$A$12:$B$15,2,FALSE),""))</f>
        <v/>
      </c>
      <c r="V135" s="45">
        <f>IF(COUNTA($A135:$R135)=0,"",IFERROR(IF(OR($B135="",$U135=""),"",$B135+$U135/24),""))</f>
        <v/>
      </c>
      <c r="W135" s="25">
        <f>IF(COUNTA($A135:$R135)=0,"",IFERROR(IF($V135="","",IF(OR($K135="Closed",$K135="Canceled"),IF(IF($P135="",$Q135,$P135)&lt;=$V135,"Met","Missed"),IF('Settings'!$B$8&gt;$V135,"Overdue","Within Target"))),""))</f>
        <v/>
      </c>
      <c r="X135" s="46">
        <f>IF(COUNTA($A135:$R135)=0,"",IFERROR(ROUND($S135/60*'Settings'!$B$5,2),0))</f>
        <v/>
      </c>
      <c r="Y135" s="46">
        <f>IF(COUNTA($A135:$R135)=0,"",IFERROR($R135+$X135,0))</f>
        <v/>
      </c>
      <c r="Z135" s="25">
        <f>IF(COUNTA($A135:$R135)=0,"",IFERROR(IF(OR($K135="Closed",$K135="Canceled"),"No",IF($O135="","Missing Due Date",IF(INT($O135)&lt;INT('Settings'!$B$8),"Overdue",IF(INT($O135)=INT('Settings'!$B$8),"Due Today",IF(INT($O135)&lt;=INT('Settings'!$B$8)+'Settings'!$B$6,"Due Soon","Upcoming"))))),"Check date"))</f>
        <v/>
      </c>
      <c r="AA135" s="27">
        <f>IF(COUNTA($A135:$R135)=0,"",IF($A135="","Missing ID",IF(COUNTIF($A$5:$A$1004,$A135)&gt;1,"Duplicate ID",IF(OR($B135="",$C135="",$D135="",$H135="",$I135="",$K135="",$L135="",$Q135=""),"Missing required field",IF(AND($K135="Closed",$P135=""),"Closed without Resolved At",IF(AND($P135&lt;&gt;"",$P135&lt;$B135),"Resolved before Reported",IF(AND($Q135&lt;&gt;"",$Q135&lt;$B135),"Last Updated before Reported","OK")))))))</f>
        <v/>
      </c>
    </row>
    <row r="136">
      <c r="A136" s="17" t="n"/>
      <c r="B136" s="41" t="n"/>
      <c r="C136" s="42" t="n"/>
      <c r="D136" s="17" t="n"/>
      <c r="E136" s="20" t="n"/>
      <c r="F136" s="17" t="n"/>
      <c r="G136" s="17" t="n"/>
      <c r="H136" s="17" t="n"/>
      <c r="I136" s="17" t="n"/>
      <c r="J136" s="41" t="n"/>
      <c r="K136" s="17" t="n"/>
      <c r="L136" s="17" t="n"/>
      <c r="M136" s="17" t="n"/>
      <c r="N136" s="20" t="n"/>
      <c r="O136" s="42" t="n"/>
      <c r="P136" s="41" t="n"/>
      <c r="Q136" s="41" t="n"/>
      <c r="R136" s="43" t="n"/>
      <c r="S136" s="22">
        <f>IF(COUNTA($A136:$R136)=0,"",IFERROR(IF($J136="","",MAX(0,ROUND((IF(OR($K136="Closed",$K136="Canceled"),IF($P136="",$Q136,$P136),'Settings'!$B$8)-$J136)*1440,0))),""))</f>
        <v/>
      </c>
      <c r="T136" s="44">
        <f>IF(COUNTA($A136:$R136)=0,"",IFERROR(IF($B136="","",MAX(0,ROUND((IF(OR($K136="Closed",$K136="Canceled"),IF($P136="",$Q136,$P136),'Settings'!$B$8)-$B136)*24,1))),""))</f>
        <v/>
      </c>
      <c r="U136" s="44">
        <f>IF(COUNTA($A136:$R136)=0,"",IFERROR(VLOOKUP($I136,'Settings'!$A$12:$B$15,2,FALSE),""))</f>
        <v/>
      </c>
      <c r="V136" s="45">
        <f>IF(COUNTA($A136:$R136)=0,"",IFERROR(IF(OR($B136="",$U136=""),"",$B136+$U136/24),""))</f>
        <v/>
      </c>
      <c r="W136" s="25">
        <f>IF(COUNTA($A136:$R136)=0,"",IFERROR(IF($V136="","",IF(OR($K136="Closed",$K136="Canceled"),IF(IF($P136="",$Q136,$P136)&lt;=$V136,"Met","Missed"),IF('Settings'!$B$8&gt;$V136,"Overdue","Within Target"))),""))</f>
        <v/>
      </c>
      <c r="X136" s="46">
        <f>IF(COUNTA($A136:$R136)=0,"",IFERROR(ROUND($S136/60*'Settings'!$B$5,2),0))</f>
        <v/>
      </c>
      <c r="Y136" s="46">
        <f>IF(COUNTA($A136:$R136)=0,"",IFERROR($R136+$X136,0))</f>
        <v/>
      </c>
      <c r="Z136" s="25">
        <f>IF(COUNTA($A136:$R136)=0,"",IFERROR(IF(OR($K136="Closed",$K136="Canceled"),"No",IF($O136="","Missing Due Date",IF(INT($O136)&lt;INT('Settings'!$B$8),"Overdue",IF(INT($O136)=INT('Settings'!$B$8),"Due Today",IF(INT($O136)&lt;=INT('Settings'!$B$8)+'Settings'!$B$6,"Due Soon","Upcoming"))))),"Check date"))</f>
        <v/>
      </c>
      <c r="AA136" s="27">
        <f>IF(COUNTA($A136:$R136)=0,"",IF($A136="","Missing ID",IF(COUNTIF($A$5:$A$1004,$A136)&gt;1,"Duplicate ID",IF(OR($B136="",$C136="",$D136="",$H136="",$I136="",$K136="",$L136="",$Q136=""),"Missing required field",IF(AND($K136="Closed",$P136=""),"Closed without Resolved At",IF(AND($P136&lt;&gt;"",$P136&lt;$B136),"Resolved before Reported",IF(AND($Q136&lt;&gt;"",$Q136&lt;$B136),"Last Updated before Reported","OK")))))))</f>
        <v/>
      </c>
    </row>
    <row r="137">
      <c r="A137" s="17" t="n"/>
      <c r="B137" s="41" t="n"/>
      <c r="C137" s="42" t="n"/>
      <c r="D137" s="17" t="n"/>
      <c r="E137" s="20" t="n"/>
      <c r="F137" s="17" t="n"/>
      <c r="G137" s="17" t="n"/>
      <c r="H137" s="17" t="n"/>
      <c r="I137" s="17" t="n"/>
      <c r="J137" s="41" t="n"/>
      <c r="K137" s="17" t="n"/>
      <c r="L137" s="17" t="n"/>
      <c r="M137" s="17" t="n"/>
      <c r="N137" s="20" t="n"/>
      <c r="O137" s="42" t="n"/>
      <c r="P137" s="41" t="n"/>
      <c r="Q137" s="41" t="n"/>
      <c r="R137" s="43" t="n"/>
      <c r="S137" s="22">
        <f>IF(COUNTA($A137:$R137)=0,"",IFERROR(IF($J137="","",MAX(0,ROUND((IF(OR($K137="Closed",$K137="Canceled"),IF($P137="",$Q137,$P137),'Settings'!$B$8)-$J137)*1440,0))),""))</f>
        <v/>
      </c>
      <c r="T137" s="44">
        <f>IF(COUNTA($A137:$R137)=0,"",IFERROR(IF($B137="","",MAX(0,ROUND((IF(OR($K137="Closed",$K137="Canceled"),IF($P137="",$Q137,$P137),'Settings'!$B$8)-$B137)*24,1))),""))</f>
        <v/>
      </c>
      <c r="U137" s="44">
        <f>IF(COUNTA($A137:$R137)=0,"",IFERROR(VLOOKUP($I137,'Settings'!$A$12:$B$15,2,FALSE),""))</f>
        <v/>
      </c>
      <c r="V137" s="45">
        <f>IF(COUNTA($A137:$R137)=0,"",IFERROR(IF(OR($B137="",$U137=""),"",$B137+$U137/24),""))</f>
        <v/>
      </c>
      <c r="W137" s="25">
        <f>IF(COUNTA($A137:$R137)=0,"",IFERROR(IF($V137="","",IF(OR($K137="Closed",$K137="Canceled"),IF(IF($P137="",$Q137,$P137)&lt;=$V137,"Met","Missed"),IF('Settings'!$B$8&gt;$V137,"Overdue","Within Target"))),""))</f>
        <v/>
      </c>
      <c r="X137" s="46">
        <f>IF(COUNTA($A137:$R137)=0,"",IFERROR(ROUND($S137/60*'Settings'!$B$5,2),0))</f>
        <v/>
      </c>
      <c r="Y137" s="46">
        <f>IF(COUNTA($A137:$R137)=0,"",IFERROR($R137+$X137,0))</f>
        <v/>
      </c>
      <c r="Z137" s="25">
        <f>IF(COUNTA($A137:$R137)=0,"",IFERROR(IF(OR($K137="Closed",$K137="Canceled"),"No",IF($O137="","Missing Due Date",IF(INT($O137)&lt;INT('Settings'!$B$8),"Overdue",IF(INT($O137)=INT('Settings'!$B$8),"Due Today",IF(INT($O137)&lt;=INT('Settings'!$B$8)+'Settings'!$B$6,"Due Soon","Upcoming"))))),"Check date"))</f>
        <v/>
      </c>
      <c r="AA137" s="27">
        <f>IF(COUNTA($A137:$R137)=0,"",IF($A137="","Missing ID",IF(COUNTIF($A$5:$A$1004,$A137)&gt;1,"Duplicate ID",IF(OR($B137="",$C137="",$D137="",$H137="",$I137="",$K137="",$L137="",$Q137=""),"Missing required field",IF(AND($K137="Closed",$P137=""),"Closed without Resolved At",IF(AND($P137&lt;&gt;"",$P137&lt;$B137),"Resolved before Reported",IF(AND($Q137&lt;&gt;"",$Q137&lt;$B137),"Last Updated before Reported","OK")))))))</f>
        <v/>
      </c>
    </row>
    <row r="138">
      <c r="A138" s="17" t="n"/>
      <c r="B138" s="41" t="n"/>
      <c r="C138" s="42" t="n"/>
      <c r="D138" s="17" t="n"/>
      <c r="E138" s="20" t="n"/>
      <c r="F138" s="17" t="n"/>
      <c r="G138" s="17" t="n"/>
      <c r="H138" s="17" t="n"/>
      <c r="I138" s="17" t="n"/>
      <c r="J138" s="41" t="n"/>
      <c r="K138" s="17" t="n"/>
      <c r="L138" s="17" t="n"/>
      <c r="M138" s="17" t="n"/>
      <c r="N138" s="20" t="n"/>
      <c r="O138" s="42" t="n"/>
      <c r="P138" s="41" t="n"/>
      <c r="Q138" s="41" t="n"/>
      <c r="R138" s="43" t="n"/>
      <c r="S138" s="22">
        <f>IF(COUNTA($A138:$R138)=0,"",IFERROR(IF($J138="","",MAX(0,ROUND((IF(OR($K138="Closed",$K138="Canceled"),IF($P138="",$Q138,$P138),'Settings'!$B$8)-$J138)*1440,0))),""))</f>
        <v/>
      </c>
      <c r="T138" s="44">
        <f>IF(COUNTA($A138:$R138)=0,"",IFERROR(IF($B138="","",MAX(0,ROUND((IF(OR($K138="Closed",$K138="Canceled"),IF($P138="",$Q138,$P138),'Settings'!$B$8)-$B138)*24,1))),""))</f>
        <v/>
      </c>
      <c r="U138" s="44">
        <f>IF(COUNTA($A138:$R138)=0,"",IFERROR(VLOOKUP($I138,'Settings'!$A$12:$B$15,2,FALSE),""))</f>
        <v/>
      </c>
      <c r="V138" s="45">
        <f>IF(COUNTA($A138:$R138)=0,"",IFERROR(IF(OR($B138="",$U138=""),"",$B138+$U138/24),""))</f>
        <v/>
      </c>
      <c r="W138" s="25">
        <f>IF(COUNTA($A138:$R138)=0,"",IFERROR(IF($V138="","",IF(OR($K138="Closed",$K138="Canceled"),IF(IF($P138="",$Q138,$P138)&lt;=$V138,"Met","Missed"),IF('Settings'!$B$8&gt;$V138,"Overdue","Within Target"))),""))</f>
        <v/>
      </c>
      <c r="X138" s="46">
        <f>IF(COUNTA($A138:$R138)=0,"",IFERROR(ROUND($S138/60*'Settings'!$B$5,2),0))</f>
        <v/>
      </c>
      <c r="Y138" s="46">
        <f>IF(COUNTA($A138:$R138)=0,"",IFERROR($R138+$X138,0))</f>
        <v/>
      </c>
      <c r="Z138" s="25">
        <f>IF(COUNTA($A138:$R138)=0,"",IFERROR(IF(OR($K138="Closed",$K138="Canceled"),"No",IF($O138="","Missing Due Date",IF(INT($O138)&lt;INT('Settings'!$B$8),"Overdue",IF(INT($O138)=INT('Settings'!$B$8),"Due Today",IF(INT($O138)&lt;=INT('Settings'!$B$8)+'Settings'!$B$6,"Due Soon","Upcoming"))))),"Check date"))</f>
        <v/>
      </c>
      <c r="AA138" s="27">
        <f>IF(COUNTA($A138:$R138)=0,"",IF($A138="","Missing ID",IF(COUNTIF($A$5:$A$1004,$A138)&gt;1,"Duplicate ID",IF(OR($B138="",$C138="",$D138="",$H138="",$I138="",$K138="",$L138="",$Q138=""),"Missing required field",IF(AND($K138="Closed",$P138=""),"Closed without Resolved At",IF(AND($P138&lt;&gt;"",$P138&lt;$B138),"Resolved before Reported",IF(AND($Q138&lt;&gt;"",$Q138&lt;$B138),"Last Updated before Reported","OK")))))))</f>
        <v/>
      </c>
    </row>
    <row r="139">
      <c r="A139" s="17" t="n"/>
      <c r="B139" s="41" t="n"/>
      <c r="C139" s="42" t="n"/>
      <c r="D139" s="17" t="n"/>
      <c r="E139" s="20" t="n"/>
      <c r="F139" s="17" t="n"/>
      <c r="G139" s="17" t="n"/>
      <c r="H139" s="17" t="n"/>
      <c r="I139" s="17" t="n"/>
      <c r="J139" s="41" t="n"/>
      <c r="K139" s="17" t="n"/>
      <c r="L139" s="17" t="n"/>
      <c r="M139" s="17" t="n"/>
      <c r="N139" s="20" t="n"/>
      <c r="O139" s="42" t="n"/>
      <c r="P139" s="41" t="n"/>
      <c r="Q139" s="41" t="n"/>
      <c r="R139" s="43" t="n"/>
      <c r="S139" s="22">
        <f>IF(COUNTA($A139:$R139)=0,"",IFERROR(IF($J139="","",MAX(0,ROUND((IF(OR($K139="Closed",$K139="Canceled"),IF($P139="",$Q139,$P139),'Settings'!$B$8)-$J139)*1440,0))),""))</f>
        <v/>
      </c>
      <c r="T139" s="44">
        <f>IF(COUNTA($A139:$R139)=0,"",IFERROR(IF($B139="","",MAX(0,ROUND((IF(OR($K139="Closed",$K139="Canceled"),IF($P139="",$Q139,$P139),'Settings'!$B$8)-$B139)*24,1))),""))</f>
        <v/>
      </c>
      <c r="U139" s="44">
        <f>IF(COUNTA($A139:$R139)=0,"",IFERROR(VLOOKUP($I139,'Settings'!$A$12:$B$15,2,FALSE),""))</f>
        <v/>
      </c>
      <c r="V139" s="45">
        <f>IF(COUNTA($A139:$R139)=0,"",IFERROR(IF(OR($B139="",$U139=""),"",$B139+$U139/24),""))</f>
        <v/>
      </c>
      <c r="W139" s="25">
        <f>IF(COUNTA($A139:$R139)=0,"",IFERROR(IF($V139="","",IF(OR($K139="Closed",$K139="Canceled"),IF(IF($P139="",$Q139,$P139)&lt;=$V139,"Met","Missed"),IF('Settings'!$B$8&gt;$V139,"Overdue","Within Target"))),""))</f>
        <v/>
      </c>
      <c r="X139" s="46">
        <f>IF(COUNTA($A139:$R139)=0,"",IFERROR(ROUND($S139/60*'Settings'!$B$5,2),0))</f>
        <v/>
      </c>
      <c r="Y139" s="46">
        <f>IF(COUNTA($A139:$R139)=0,"",IFERROR($R139+$X139,0))</f>
        <v/>
      </c>
      <c r="Z139" s="25">
        <f>IF(COUNTA($A139:$R139)=0,"",IFERROR(IF(OR($K139="Closed",$K139="Canceled"),"No",IF($O139="","Missing Due Date",IF(INT($O139)&lt;INT('Settings'!$B$8),"Overdue",IF(INT($O139)=INT('Settings'!$B$8),"Due Today",IF(INT($O139)&lt;=INT('Settings'!$B$8)+'Settings'!$B$6,"Due Soon","Upcoming"))))),"Check date"))</f>
        <v/>
      </c>
      <c r="AA139" s="27">
        <f>IF(COUNTA($A139:$R139)=0,"",IF($A139="","Missing ID",IF(COUNTIF($A$5:$A$1004,$A139)&gt;1,"Duplicate ID",IF(OR($B139="",$C139="",$D139="",$H139="",$I139="",$K139="",$L139="",$Q139=""),"Missing required field",IF(AND($K139="Closed",$P139=""),"Closed without Resolved At",IF(AND($P139&lt;&gt;"",$P139&lt;$B139),"Resolved before Reported",IF(AND($Q139&lt;&gt;"",$Q139&lt;$B139),"Last Updated before Reported","OK")))))))</f>
        <v/>
      </c>
    </row>
    <row r="140">
      <c r="A140" s="17" t="n"/>
      <c r="B140" s="41" t="n"/>
      <c r="C140" s="42" t="n"/>
      <c r="D140" s="17" t="n"/>
      <c r="E140" s="20" t="n"/>
      <c r="F140" s="17" t="n"/>
      <c r="G140" s="17" t="n"/>
      <c r="H140" s="17" t="n"/>
      <c r="I140" s="17" t="n"/>
      <c r="J140" s="41" t="n"/>
      <c r="K140" s="17" t="n"/>
      <c r="L140" s="17" t="n"/>
      <c r="M140" s="17" t="n"/>
      <c r="N140" s="20" t="n"/>
      <c r="O140" s="42" t="n"/>
      <c r="P140" s="41" t="n"/>
      <c r="Q140" s="41" t="n"/>
      <c r="R140" s="43" t="n"/>
      <c r="S140" s="22">
        <f>IF(COUNTA($A140:$R140)=0,"",IFERROR(IF($J140="","",MAX(0,ROUND((IF(OR($K140="Closed",$K140="Canceled"),IF($P140="",$Q140,$P140),'Settings'!$B$8)-$J140)*1440,0))),""))</f>
        <v/>
      </c>
      <c r="T140" s="44">
        <f>IF(COUNTA($A140:$R140)=0,"",IFERROR(IF($B140="","",MAX(0,ROUND((IF(OR($K140="Closed",$K140="Canceled"),IF($P140="",$Q140,$P140),'Settings'!$B$8)-$B140)*24,1))),""))</f>
        <v/>
      </c>
      <c r="U140" s="44">
        <f>IF(COUNTA($A140:$R140)=0,"",IFERROR(VLOOKUP($I140,'Settings'!$A$12:$B$15,2,FALSE),""))</f>
        <v/>
      </c>
      <c r="V140" s="45">
        <f>IF(COUNTA($A140:$R140)=0,"",IFERROR(IF(OR($B140="",$U140=""),"",$B140+$U140/24),""))</f>
        <v/>
      </c>
      <c r="W140" s="25">
        <f>IF(COUNTA($A140:$R140)=0,"",IFERROR(IF($V140="","",IF(OR($K140="Closed",$K140="Canceled"),IF(IF($P140="",$Q140,$P140)&lt;=$V140,"Met","Missed"),IF('Settings'!$B$8&gt;$V140,"Overdue","Within Target"))),""))</f>
        <v/>
      </c>
      <c r="X140" s="46">
        <f>IF(COUNTA($A140:$R140)=0,"",IFERROR(ROUND($S140/60*'Settings'!$B$5,2),0))</f>
        <v/>
      </c>
      <c r="Y140" s="46">
        <f>IF(COUNTA($A140:$R140)=0,"",IFERROR($R140+$X140,0))</f>
        <v/>
      </c>
      <c r="Z140" s="25">
        <f>IF(COUNTA($A140:$R140)=0,"",IFERROR(IF(OR($K140="Closed",$K140="Canceled"),"No",IF($O140="","Missing Due Date",IF(INT($O140)&lt;INT('Settings'!$B$8),"Overdue",IF(INT($O140)=INT('Settings'!$B$8),"Due Today",IF(INT($O140)&lt;=INT('Settings'!$B$8)+'Settings'!$B$6,"Due Soon","Upcoming"))))),"Check date"))</f>
        <v/>
      </c>
      <c r="AA140" s="27">
        <f>IF(COUNTA($A140:$R140)=0,"",IF($A140="","Missing ID",IF(COUNTIF($A$5:$A$1004,$A140)&gt;1,"Duplicate ID",IF(OR($B140="",$C140="",$D140="",$H140="",$I140="",$K140="",$L140="",$Q140=""),"Missing required field",IF(AND($K140="Closed",$P140=""),"Closed without Resolved At",IF(AND($P140&lt;&gt;"",$P140&lt;$B140),"Resolved before Reported",IF(AND($Q140&lt;&gt;"",$Q140&lt;$B140),"Last Updated before Reported","OK")))))))</f>
        <v/>
      </c>
    </row>
    <row r="141">
      <c r="A141" s="17" t="n"/>
      <c r="B141" s="41" t="n"/>
      <c r="C141" s="42" t="n"/>
      <c r="D141" s="17" t="n"/>
      <c r="E141" s="20" t="n"/>
      <c r="F141" s="17" t="n"/>
      <c r="G141" s="17" t="n"/>
      <c r="H141" s="17" t="n"/>
      <c r="I141" s="17" t="n"/>
      <c r="J141" s="41" t="n"/>
      <c r="K141" s="17" t="n"/>
      <c r="L141" s="17" t="n"/>
      <c r="M141" s="17" t="n"/>
      <c r="N141" s="20" t="n"/>
      <c r="O141" s="42" t="n"/>
      <c r="P141" s="41" t="n"/>
      <c r="Q141" s="41" t="n"/>
      <c r="R141" s="43" t="n"/>
      <c r="S141" s="22">
        <f>IF(COUNTA($A141:$R141)=0,"",IFERROR(IF($J141="","",MAX(0,ROUND((IF(OR($K141="Closed",$K141="Canceled"),IF($P141="",$Q141,$P141),'Settings'!$B$8)-$J141)*1440,0))),""))</f>
        <v/>
      </c>
      <c r="T141" s="44">
        <f>IF(COUNTA($A141:$R141)=0,"",IFERROR(IF($B141="","",MAX(0,ROUND((IF(OR($K141="Closed",$K141="Canceled"),IF($P141="",$Q141,$P141),'Settings'!$B$8)-$B141)*24,1))),""))</f>
        <v/>
      </c>
      <c r="U141" s="44">
        <f>IF(COUNTA($A141:$R141)=0,"",IFERROR(VLOOKUP($I141,'Settings'!$A$12:$B$15,2,FALSE),""))</f>
        <v/>
      </c>
      <c r="V141" s="45">
        <f>IF(COUNTA($A141:$R141)=0,"",IFERROR(IF(OR($B141="",$U141=""),"",$B141+$U141/24),""))</f>
        <v/>
      </c>
      <c r="W141" s="25">
        <f>IF(COUNTA($A141:$R141)=0,"",IFERROR(IF($V141="","",IF(OR($K141="Closed",$K141="Canceled"),IF(IF($P141="",$Q141,$P141)&lt;=$V141,"Met","Missed"),IF('Settings'!$B$8&gt;$V141,"Overdue","Within Target"))),""))</f>
        <v/>
      </c>
      <c r="X141" s="46">
        <f>IF(COUNTA($A141:$R141)=0,"",IFERROR(ROUND($S141/60*'Settings'!$B$5,2),0))</f>
        <v/>
      </c>
      <c r="Y141" s="46">
        <f>IF(COUNTA($A141:$R141)=0,"",IFERROR($R141+$X141,0))</f>
        <v/>
      </c>
      <c r="Z141" s="25">
        <f>IF(COUNTA($A141:$R141)=0,"",IFERROR(IF(OR($K141="Closed",$K141="Canceled"),"No",IF($O141="","Missing Due Date",IF(INT($O141)&lt;INT('Settings'!$B$8),"Overdue",IF(INT($O141)=INT('Settings'!$B$8),"Due Today",IF(INT($O141)&lt;=INT('Settings'!$B$8)+'Settings'!$B$6,"Due Soon","Upcoming"))))),"Check date"))</f>
        <v/>
      </c>
      <c r="AA141" s="27">
        <f>IF(COUNTA($A141:$R141)=0,"",IF($A141="","Missing ID",IF(COUNTIF($A$5:$A$1004,$A141)&gt;1,"Duplicate ID",IF(OR($B141="",$C141="",$D141="",$H141="",$I141="",$K141="",$L141="",$Q141=""),"Missing required field",IF(AND($K141="Closed",$P141=""),"Closed without Resolved At",IF(AND($P141&lt;&gt;"",$P141&lt;$B141),"Resolved before Reported",IF(AND($Q141&lt;&gt;"",$Q141&lt;$B141),"Last Updated before Reported","OK")))))))</f>
        <v/>
      </c>
    </row>
    <row r="142">
      <c r="A142" s="17" t="n"/>
      <c r="B142" s="41" t="n"/>
      <c r="C142" s="42" t="n"/>
      <c r="D142" s="17" t="n"/>
      <c r="E142" s="20" t="n"/>
      <c r="F142" s="17" t="n"/>
      <c r="G142" s="17" t="n"/>
      <c r="H142" s="17" t="n"/>
      <c r="I142" s="17" t="n"/>
      <c r="J142" s="41" t="n"/>
      <c r="K142" s="17" t="n"/>
      <c r="L142" s="17" t="n"/>
      <c r="M142" s="17" t="n"/>
      <c r="N142" s="20" t="n"/>
      <c r="O142" s="42" t="n"/>
      <c r="P142" s="41" t="n"/>
      <c r="Q142" s="41" t="n"/>
      <c r="R142" s="43" t="n"/>
      <c r="S142" s="22">
        <f>IF(COUNTA($A142:$R142)=0,"",IFERROR(IF($J142="","",MAX(0,ROUND((IF(OR($K142="Closed",$K142="Canceled"),IF($P142="",$Q142,$P142),'Settings'!$B$8)-$J142)*1440,0))),""))</f>
        <v/>
      </c>
      <c r="T142" s="44">
        <f>IF(COUNTA($A142:$R142)=0,"",IFERROR(IF($B142="","",MAX(0,ROUND((IF(OR($K142="Closed",$K142="Canceled"),IF($P142="",$Q142,$P142),'Settings'!$B$8)-$B142)*24,1))),""))</f>
        <v/>
      </c>
      <c r="U142" s="44">
        <f>IF(COUNTA($A142:$R142)=0,"",IFERROR(VLOOKUP($I142,'Settings'!$A$12:$B$15,2,FALSE),""))</f>
        <v/>
      </c>
      <c r="V142" s="45">
        <f>IF(COUNTA($A142:$R142)=0,"",IFERROR(IF(OR($B142="",$U142=""),"",$B142+$U142/24),""))</f>
        <v/>
      </c>
      <c r="W142" s="25">
        <f>IF(COUNTA($A142:$R142)=0,"",IFERROR(IF($V142="","",IF(OR($K142="Closed",$K142="Canceled"),IF(IF($P142="",$Q142,$P142)&lt;=$V142,"Met","Missed"),IF('Settings'!$B$8&gt;$V142,"Overdue","Within Target"))),""))</f>
        <v/>
      </c>
      <c r="X142" s="46">
        <f>IF(COUNTA($A142:$R142)=0,"",IFERROR(ROUND($S142/60*'Settings'!$B$5,2),0))</f>
        <v/>
      </c>
      <c r="Y142" s="46">
        <f>IF(COUNTA($A142:$R142)=0,"",IFERROR($R142+$X142,0))</f>
        <v/>
      </c>
      <c r="Z142" s="25">
        <f>IF(COUNTA($A142:$R142)=0,"",IFERROR(IF(OR($K142="Closed",$K142="Canceled"),"No",IF($O142="","Missing Due Date",IF(INT($O142)&lt;INT('Settings'!$B$8),"Overdue",IF(INT($O142)=INT('Settings'!$B$8),"Due Today",IF(INT($O142)&lt;=INT('Settings'!$B$8)+'Settings'!$B$6,"Due Soon","Upcoming"))))),"Check date"))</f>
        <v/>
      </c>
      <c r="AA142" s="27">
        <f>IF(COUNTA($A142:$R142)=0,"",IF($A142="","Missing ID",IF(COUNTIF($A$5:$A$1004,$A142)&gt;1,"Duplicate ID",IF(OR($B142="",$C142="",$D142="",$H142="",$I142="",$K142="",$L142="",$Q142=""),"Missing required field",IF(AND($K142="Closed",$P142=""),"Closed without Resolved At",IF(AND($P142&lt;&gt;"",$P142&lt;$B142),"Resolved before Reported",IF(AND($Q142&lt;&gt;"",$Q142&lt;$B142),"Last Updated before Reported","OK")))))))</f>
        <v/>
      </c>
    </row>
    <row r="143">
      <c r="A143" s="17" t="n"/>
      <c r="B143" s="41" t="n"/>
      <c r="C143" s="42" t="n"/>
      <c r="D143" s="17" t="n"/>
      <c r="E143" s="20" t="n"/>
      <c r="F143" s="17" t="n"/>
      <c r="G143" s="17" t="n"/>
      <c r="H143" s="17" t="n"/>
      <c r="I143" s="17" t="n"/>
      <c r="J143" s="41" t="n"/>
      <c r="K143" s="17" t="n"/>
      <c r="L143" s="17" t="n"/>
      <c r="M143" s="17" t="n"/>
      <c r="N143" s="20" t="n"/>
      <c r="O143" s="42" t="n"/>
      <c r="P143" s="41" t="n"/>
      <c r="Q143" s="41" t="n"/>
      <c r="R143" s="43" t="n"/>
      <c r="S143" s="22">
        <f>IF(COUNTA($A143:$R143)=0,"",IFERROR(IF($J143="","",MAX(0,ROUND((IF(OR($K143="Closed",$K143="Canceled"),IF($P143="",$Q143,$P143),'Settings'!$B$8)-$J143)*1440,0))),""))</f>
        <v/>
      </c>
      <c r="T143" s="44">
        <f>IF(COUNTA($A143:$R143)=0,"",IFERROR(IF($B143="","",MAX(0,ROUND((IF(OR($K143="Closed",$K143="Canceled"),IF($P143="",$Q143,$P143),'Settings'!$B$8)-$B143)*24,1))),""))</f>
        <v/>
      </c>
      <c r="U143" s="44">
        <f>IF(COUNTA($A143:$R143)=0,"",IFERROR(VLOOKUP($I143,'Settings'!$A$12:$B$15,2,FALSE),""))</f>
        <v/>
      </c>
      <c r="V143" s="45">
        <f>IF(COUNTA($A143:$R143)=0,"",IFERROR(IF(OR($B143="",$U143=""),"",$B143+$U143/24),""))</f>
        <v/>
      </c>
      <c r="W143" s="25">
        <f>IF(COUNTA($A143:$R143)=0,"",IFERROR(IF($V143="","",IF(OR($K143="Closed",$K143="Canceled"),IF(IF($P143="",$Q143,$P143)&lt;=$V143,"Met","Missed"),IF('Settings'!$B$8&gt;$V143,"Overdue","Within Target"))),""))</f>
        <v/>
      </c>
      <c r="X143" s="46">
        <f>IF(COUNTA($A143:$R143)=0,"",IFERROR(ROUND($S143/60*'Settings'!$B$5,2),0))</f>
        <v/>
      </c>
      <c r="Y143" s="46">
        <f>IF(COUNTA($A143:$R143)=0,"",IFERROR($R143+$X143,0))</f>
        <v/>
      </c>
      <c r="Z143" s="25">
        <f>IF(COUNTA($A143:$R143)=0,"",IFERROR(IF(OR($K143="Closed",$K143="Canceled"),"No",IF($O143="","Missing Due Date",IF(INT($O143)&lt;INT('Settings'!$B$8),"Overdue",IF(INT($O143)=INT('Settings'!$B$8),"Due Today",IF(INT($O143)&lt;=INT('Settings'!$B$8)+'Settings'!$B$6,"Due Soon","Upcoming"))))),"Check date"))</f>
        <v/>
      </c>
      <c r="AA143" s="27">
        <f>IF(COUNTA($A143:$R143)=0,"",IF($A143="","Missing ID",IF(COUNTIF($A$5:$A$1004,$A143)&gt;1,"Duplicate ID",IF(OR($B143="",$C143="",$D143="",$H143="",$I143="",$K143="",$L143="",$Q143=""),"Missing required field",IF(AND($K143="Closed",$P143=""),"Closed without Resolved At",IF(AND($P143&lt;&gt;"",$P143&lt;$B143),"Resolved before Reported",IF(AND($Q143&lt;&gt;"",$Q143&lt;$B143),"Last Updated before Reported","OK")))))))</f>
        <v/>
      </c>
    </row>
    <row r="144">
      <c r="A144" s="17" t="n"/>
      <c r="B144" s="41" t="n"/>
      <c r="C144" s="42" t="n"/>
      <c r="D144" s="17" t="n"/>
      <c r="E144" s="20" t="n"/>
      <c r="F144" s="17" t="n"/>
      <c r="G144" s="17" t="n"/>
      <c r="H144" s="17" t="n"/>
      <c r="I144" s="17" t="n"/>
      <c r="J144" s="41" t="n"/>
      <c r="K144" s="17" t="n"/>
      <c r="L144" s="17" t="n"/>
      <c r="M144" s="17" t="n"/>
      <c r="N144" s="20" t="n"/>
      <c r="O144" s="42" t="n"/>
      <c r="P144" s="41" t="n"/>
      <c r="Q144" s="41" t="n"/>
      <c r="R144" s="43" t="n"/>
      <c r="S144" s="22">
        <f>IF(COUNTA($A144:$R144)=0,"",IFERROR(IF($J144="","",MAX(0,ROUND((IF(OR($K144="Closed",$K144="Canceled"),IF($P144="",$Q144,$P144),'Settings'!$B$8)-$J144)*1440,0))),""))</f>
        <v/>
      </c>
      <c r="T144" s="44">
        <f>IF(COUNTA($A144:$R144)=0,"",IFERROR(IF($B144="","",MAX(0,ROUND((IF(OR($K144="Closed",$K144="Canceled"),IF($P144="",$Q144,$P144),'Settings'!$B$8)-$B144)*24,1))),""))</f>
        <v/>
      </c>
      <c r="U144" s="44">
        <f>IF(COUNTA($A144:$R144)=0,"",IFERROR(VLOOKUP($I144,'Settings'!$A$12:$B$15,2,FALSE),""))</f>
        <v/>
      </c>
      <c r="V144" s="45">
        <f>IF(COUNTA($A144:$R144)=0,"",IFERROR(IF(OR($B144="",$U144=""),"",$B144+$U144/24),""))</f>
        <v/>
      </c>
      <c r="W144" s="25">
        <f>IF(COUNTA($A144:$R144)=0,"",IFERROR(IF($V144="","",IF(OR($K144="Closed",$K144="Canceled"),IF(IF($P144="",$Q144,$P144)&lt;=$V144,"Met","Missed"),IF('Settings'!$B$8&gt;$V144,"Overdue","Within Target"))),""))</f>
        <v/>
      </c>
      <c r="X144" s="46">
        <f>IF(COUNTA($A144:$R144)=0,"",IFERROR(ROUND($S144/60*'Settings'!$B$5,2),0))</f>
        <v/>
      </c>
      <c r="Y144" s="46">
        <f>IF(COUNTA($A144:$R144)=0,"",IFERROR($R144+$X144,0))</f>
        <v/>
      </c>
      <c r="Z144" s="25">
        <f>IF(COUNTA($A144:$R144)=0,"",IFERROR(IF(OR($K144="Closed",$K144="Canceled"),"No",IF($O144="","Missing Due Date",IF(INT($O144)&lt;INT('Settings'!$B$8),"Overdue",IF(INT($O144)=INT('Settings'!$B$8),"Due Today",IF(INT($O144)&lt;=INT('Settings'!$B$8)+'Settings'!$B$6,"Due Soon","Upcoming"))))),"Check date"))</f>
        <v/>
      </c>
      <c r="AA144" s="27">
        <f>IF(COUNTA($A144:$R144)=0,"",IF($A144="","Missing ID",IF(COUNTIF($A$5:$A$1004,$A144)&gt;1,"Duplicate ID",IF(OR($B144="",$C144="",$D144="",$H144="",$I144="",$K144="",$L144="",$Q144=""),"Missing required field",IF(AND($K144="Closed",$P144=""),"Closed without Resolved At",IF(AND($P144&lt;&gt;"",$P144&lt;$B144),"Resolved before Reported",IF(AND($Q144&lt;&gt;"",$Q144&lt;$B144),"Last Updated before Reported","OK")))))))</f>
        <v/>
      </c>
    </row>
    <row r="145">
      <c r="A145" s="17" t="n"/>
      <c r="B145" s="41" t="n"/>
      <c r="C145" s="42" t="n"/>
      <c r="D145" s="17" t="n"/>
      <c r="E145" s="20" t="n"/>
      <c r="F145" s="17" t="n"/>
      <c r="G145" s="17" t="n"/>
      <c r="H145" s="17" t="n"/>
      <c r="I145" s="17" t="n"/>
      <c r="J145" s="41" t="n"/>
      <c r="K145" s="17" t="n"/>
      <c r="L145" s="17" t="n"/>
      <c r="M145" s="17" t="n"/>
      <c r="N145" s="20" t="n"/>
      <c r="O145" s="42" t="n"/>
      <c r="P145" s="41" t="n"/>
      <c r="Q145" s="41" t="n"/>
      <c r="R145" s="43" t="n"/>
      <c r="S145" s="22">
        <f>IF(COUNTA($A145:$R145)=0,"",IFERROR(IF($J145="","",MAX(0,ROUND((IF(OR($K145="Closed",$K145="Canceled"),IF($P145="",$Q145,$P145),'Settings'!$B$8)-$J145)*1440,0))),""))</f>
        <v/>
      </c>
      <c r="T145" s="44">
        <f>IF(COUNTA($A145:$R145)=0,"",IFERROR(IF($B145="","",MAX(0,ROUND((IF(OR($K145="Closed",$K145="Canceled"),IF($P145="",$Q145,$P145),'Settings'!$B$8)-$B145)*24,1))),""))</f>
        <v/>
      </c>
      <c r="U145" s="44">
        <f>IF(COUNTA($A145:$R145)=0,"",IFERROR(VLOOKUP($I145,'Settings'!$A$12:$B$15,2,FALSE),""))</f>
        <v/>
      </c>
      <c r="V145" s="45">
        <f>IF(COUNTA($A145:$R145)=0,"",IFERROR(IF(OR($B145="",$U145=""),"",$B145+$U145/24),""))</f>
        <v/>
      </c>
      <c r="W145" s="25">
        <f>IF(COUNTA($A145:$R145)=0,"",IFERROR(IF($V145="","",IF(OR($K145="Closed",$K145="Canceled"),IF(IF($P145="",$Q145,$P145)&lt;=$V145,"Met","Missed"),IF('Settings'!$B$8&gt;$V145,"Overdue","Within Target"))),""))</f>
        <v/>
      </c>
      <c r="X145" s="46">
        <f>IF(COUNTA($A145:$R145)=0,"",IFERROR(ROUND($S145/60*'Settings'!$B$5,2),0))</f>
        <v/>
      </c>
      <c r="Y145" s="46">
        <f>IF(COUNTA($A145:$R145)=0,"",IFERROR($R145+$X145,0))</f>
        <v/>
      </c>
      <c r="Z145" s="25">
        <f>IF(COUNTA($A145:$R145)=0,"",IFERROR(IF(OR($K145="Closed",$K145="Canceled"),"No",IF($O145="","Missing Due Date",IF(INT($O145)&lt;INT('Settings'!$B$8),"Overdue",IF(INT($O145)=INT('Settings'!$B$8),"Due Today",IF(INT($O145)&lt;=INT('Settings'!$B$8)+'Settings'!$B$6,"Due Soon","Upcoming"))))),"Check date"))</f>
        <v/>
      </c>
      <c r="AA145" s="27">
        <f>IF(COUNTA($A145:$R145)=0,"",IF($A145="","Missing ID",IF(COUNTIF($A$5:$A$1004,$A145)&gt;1,"Duplicate ID",IF(OR($B145="",$C145="",$D145="",$H145="",$I145="",$K145="",$L145="",$Q145=""),"Missing required field",IF(AND($K145="Closed",$P145=""),"Closed without Resolved At",IF(AND($P145&lt;&gt;"",$P145&lt;$B145),"Resolved before Reported",IF(AND($Q145&lt;&gt;"",$Q145&lt;$B145),"Last Updated before Reported","OK")))))))</f>
        <v/>
      </c>
    </row>
    <row r="146">
      <c r="A146" s="17" t="n"/>
      <c r="B146" s="41" t="n"/>
      <c r="C146" s="42" t="n"/>
      <c r="D146" s="17" t="n"/>
      <c r="E146" s="20" t="n"/>
      <c r="F146" s="17" t="n"/>
      <c r="G146" s="17" t="n"/>
      <c r="H146" s="17" t="n"/>
      <c r="I146" s="17" t="n"/>
      <c r="J146" s="41" t="n"/>
      <c r="K146" s="17" t="n"/>
      <c r="L146" s="17" t="n"/>
      <c r="M146" s="17" t="n"/>
      <c r="N146" s="20" t="n"/>
      <c r="O146" s="42" t="n"/>
      <c r="P146" s="41" t="n"/>
      <c r="Q146" s="41" t="n"/>
      <c r="R146" s="43" t="n"/>
      <c r="S146" s="22">
        <f>IF(COUNTA($A146:$R146)=0,"",IFERROR(IF($J146="","",MAX(0,ROUND((IF(OR($K146="Closed",$K146="Canceled"),IF($P146="",$Q146,$P146),'Settings'!$B$8)-$J146)*1440,0))),""))</f>
        <v/>
      </c>
      <c r="T146" s="44">
        <f>IF(COUNTA($A146:$R146)=0,"",IFERROR(IF($B146="","",MAX(0,ROUND((IF(OR($K146="Closed",$K146="Canceled"),IF($P146="",$Q146,$P146),'Settings'!$B$8)-$B146)*24,1))),""))</f>
        <v/>
      </c>
      <c r="U146" s="44">
        <f>IF(COUNTA($A146:$R146)=0,"",IFERROR(VLOOKUP($I146,'Settings'!$A$12:$B$15,2,FALSE),""))</f>
        <v/>
      </c>
      <c r="V146" s="45">
        <f>IF(COUNTA($A146:$R146)=0,"",IFERROR(IF(OR($B146="",$U146=""),"",$B146+$U146/24),""))</f>
        <v/>
      </c>
      <c r="W146" s="25">
        <f>IF(COUNTA($A146:$R146)=0,"",IFERROR(IF($V146="","",IF(OR($K146="Closed",$K146="Canceled"),IF(IF($P146="",$Q146,$P146)&lt;=$V146,"Met","Missed"),IF('Settings'!$B$8&gt;$V146,"Overdue","Within Target"))),""))</f>
        <v/>
      </c>
      <c r="X146" s="46">
        <f>IF(COUNTA($A146:$R146)=0,"",IFERROR(ROUND($S146/60*'Settings'!$B$5,2),0))</f>
        <v/>
      </c>
      <c r="Y146" s="46">
        <f>IF(COUNTA($A146:$R146)=0,"",IFERROR($R146+$X146,0))</f>
        <v/>
      </c>
      <c r="Z146" s="25">
        <f>IF(COUNTA($A146:$R146)=0,"",IFERROR(IF(OR($K146="Closed",$K146="Canceled"),"No",IF($O146="","Missing Due Date",IF(INT($O146)&lt;INT('Settings'!$B$8),"Overdue",IF(INT($O146)=INT('Settings'!$B$8),"Due Today",IF(INT($O146)&lt;=INT('Settings'!$B$8)+'Settings'!$B$6,"Due Soon","Upcoming"))))),"Check date"))</f>
        <v/>
      </c>
      <c r="AA146" s="27">
        <f>IF(COUNTA($A146:$R146)=0,"",IF($A146="","Missing ID",IF(COUNTIF($A$5:$A$1004,$A146)&gt;1,"Duplicate ID",IF(OR($B146="",$C146="",$D146="",$H146="",$I146="",$K146="",$L146="",$Q146=""),"Missing required field",IF(AND($K146="Closed",$P146=""),"Closed without Resolved At",IF(AND($P146&lt;&gt;"",$P146&lt;$B146),"Resolved before Reported",IF(AND($Q146&lt;&gt;"",$Q146&lt;$B146),"Last Updated before Reported","OK")))))))</f>
        <v/>
      </c>
    </row>
    <row r="147">
      <c r="A147" s="17" t="n"/>
      <c r="B147" s="41" t="n"/>
      <c r="C147" s="42" t="n"/>
      <c r="D147" s="17" t="n"/>
      <c r="E147" s="20" t="n"/>
      <c r="F147" s="17" t="n"/>
      <c r="G147" s="17" t="n"/>
      <c r="H147" s="17" t="n"/>
      <c r="I147" s="17" t="n"/>
      <c r="J147" s="41" t="n"/>
      <c r="K147" s="17" t="n"/>
      <c r="L147" s="17" t="n"/>
      <c r="M147" s="17" t="n"/>
      <c r="N147" s="20" t="n"/>
      <c r="O147" s="42" t="n"/>
      <c r="P147" s="41" t="n"/>
      <c r="Q147" s="41" t="n"/>
      <c r="R147" s="43" t="n"/>
      <c r="S147" s="22">
        <f>IF(COUNTA($A147:$R147)=0,"",IFERROR(IF($J147="","",MAX(0,ROUND((IF(OR($K147="Closed",$K147="Canceled"),IF($P147="",$Q147,$P147),'Settings'!$B$8)-$J147)*1440,0))),""))</f>
        <v/>
      </c>
      <c r="T147" s="44">
        <f>IF(COUNTA($A147:$R147)=0,"",IFERROR(IF($B147="","",MAX(0,ROUND((IF(OR($K147="Closed",$K147="Canceled"),IF($P147="",$Q147,$P147),'Settings'!$B$8)-$B147)*24,1))),""))</f>
        <v/>
      </c>
      <c r="U147" s="44">
        <f>IF(COUNTA($A147:$R147)=0,"",IFERROR(VLOOKUP($I147,'Settings'!$A$12:$B$15,2,FALSE),""))</f>
        <v/>
      </c>
      <c r="V147" s="45">
        <f>IF(COUNTA($A147:$R147)=0,"",IFERROR(IF(OR($B147="",$U147=""),"",$B147+$U147/24),""))</f>
        <v/>
      </c>
      <c r="W147" s="25">
        <f>IF(COUNTA($A147:$R147)=0,"",IFERROR(IF($V147="","",IF(OR($K147="Closed",$K147="Canceled"),IF(IF($P147="",$Q147,$P147)&lt;=$V147,"Met","Missed"),IF('Settings'!$B$8&gt;$V147,"Overdue","Within Target"))),""))</f>
        <v/>
      </c>
      <c r="X147" s="46">
        <f>IF(COUNTA($A147:$R147)=0,"",IFERROR(ROUND($S147/60*'Settings'!$B$5,2),0))</f>
        <v/>
      </c>
      <c r="Y147" s="46">
        <f>IF(COUNTA($A147:$R147)=0,"",IFERROR($R147+$X147,0))</f>
        <v/>
      </c>
      <c r="Z147" s="25">
        <f>IF(COUNTA($A147:$R147)=0,"",IFERROR(IF(OR($K147="Closed",$K147="Canceled"),"No",IF($O147="","Missing Due Date",IF(INT($O147)&lt;INT('Settings'!$B$8),"Overdue",IF(INT($O147)=INT('Settings'!$B$8),"Due Today",IF(INT($O147)&lt;=INT('Settings'!$B$8)+'Settings'!$B$6,"Due Soon","Upcoming"))))),"Check date"))</f>
        <v/>
      </c>
      <c r="AA147" s="27">
        <f>IF(COUNTA($A147:$R147)=0,"",IF($A147="","Missing ID",IF(COUNTIF($A$5:$A$1004,$A147)&gt;1,"Duplicate ID",IF(OR($B147="",$C147="",$D147="",$H147="",$I147="",$K147="",$L147="",$Q147=""),"Missing required field",IF(AND($K147="Closed",$P147=""),"Closed without Resolved At",IF(AND($P147&lt;&gt;"",$P147&lt;$B147),"Resolved before Reported",IF(AND($Q147&lt;&gt;"",$Q147&lt;$B147),"Last Updated before Reported","OK")))))))</f>
        <v/>
      </c>
    </row>
    <row r="148">
      <c r="A148" s="17" t="n"/>
      <c r="B148" s="41" t="n"/>
      <c r="C148" s="42" t="n"/>
      <c r="D148" s="17" t="n"/>
      <c r="E148" s="20" t="n"/>
      <c r="F148" s="17" t="n"/>
      <c r="G148" s="17" t="n"/>
      <c r="H148" s="17" t="n"/>
      <c r="I148" s="17" t="n"/>
      <c r="J148" s="41" t="n"/>
      <c r="K148" s="17" t="n"/>
      <c r="L148" s="17" t="n"/>
      <c r="M148" s="17" t="n"/>
      <c r="N148" s="20" t="n"/>
      <c r="O148" s="42" t="n"/>
      <c r="P148" s="41" t="n"/>
      <c r="Q148" s="41" t="n"/>
      <c r="R148" s="43" t="n"/>
      <c r="S148" s="22">
        <f>IF(COUNTA($A148:$R148)=0,"",IFERROR(IF($J148="","",MAX(0,ROUND((IF(OR($K148="Closed",$K148="Canceled"),IF($P148="",$Q148,$P148),'Settings'!$B$8)-$J148)*1440,0))),""))</f>
        <v/>
      </c>
      <c r="T148" s="44">
        <f>IF(COUNTA($A148:$R148)=0,"",IFERROR(IF($B148="","",MAX(0,ROUND((IF(OR($K148="Closed",$K148="Canceled"),IF($P148="",$Q148,$P148),'Settings'!$B$8)-$B148)*24,1))),""))</f>
        <v/>
      </c>
      <c r="U148" s="44">
        <f>IF(COUNTA($A148:$R148)=0,"",IFERROR(VLOOKUP($I148,'Settings'!$A$12:$B$15,2,FALSE),""))</f>
        <v/>
      </c>
      <c r="V148" s="45">
        <f>IF(COUNTA($A148:$R148)=0,"",IFERROR(IF(OR($B148="",$U148=""),"",$B148+$U148/24),""))</f>
        <v/>
      </c>
      <c r="W148" s="25">
        <f>IF(COUNTA($A148:$R148)=0,"",IFERROR(IF($V148="","",IF(OR($K148="Closed",$K148="Canceled"),IF(IF($P148="",$Q148,$P148)&lt;=$V148,"Met","Missed"),IF('Settings'!$B$8&gt;$V148,"Overdue","Within Target"))),""))</f>
        <v/>
      </c>
      <c r="X148" s="46">
        <f>IF(COUNTA($A148:$R148)=0,"",IFERROR(ROUND($S148/60*'Settings'!$B$5,2),0))</f>
        <v/>
      </c>
      <c r="Y148" s="46">
        <f>IF(COUNTA($A148:$R148)=0,"",IFERROR($R148+$X148,0))</f>
        <v/>
      </c>
      <c r="Z148" s="25">
        <f>IF(COUNTA($A148:$R148)=0,"",IFERROR(IF(OR($K148="Closed",$K148="Canceled"),"No",IF($O148="","Missing Due Date",IF(INT($O148)&lt;INT('Settings'!$B$8),"Overdue",IF(INT($O148)=INT('Settings'!$B$8),"Due Today",IF(INT($O148)&lt;=INT('Settings'!$B$8)+'Settings'!$B$6,"Due Soon","Upcoming"))))),"Check date"))</f>
        <v/>
      </c>
      <c r="AA148" s="27">
        <f>IF(COUNTA($A148:$R148)=0,"",IF($A148="","Missing ID",IF(COUNTIF($A$5:$A$1004,$A148)&gt;1,"Duplicate ID",IF(OR($B148="",$C148="",$D148="",$H148="",$I148="",$K148="",$L148="",$Q148=""),"Missing required field",IF(AND($K148="Closed",$P148=""),"Closed without Resolved At",IF(AND($P148&lt;&gt;"",$P148&lt;$B148),"Resolved before Reported",IF(AND($Q148&lt;&gt;"",$Q148&lt;$B148),"Last Updated before Reported","OK")))))))</f>
        <v/>
      </c>
    </row>
    <row r="149">
      <c r="A149" s="17" t="n"/>
      <c r="B149" s="41" t="n"/>
      <c r="C149" s="42" t="n"/>
      <c r="D149" s="17" t="n"/>
      <c r="E149" s="20" t="n"/>
      <c r="F149" s="17" t="n"/>
      <c r="G149" s="17" t="n"/>
      <c r="H149" s="17" t="n"/>
      <c r="I149" s="17" t="n"/>
      <c r="J149" s="41" t="n"/>
      <c r="K149" s="17" t="n"/>
      <c r="L149" s="17" t="n"/>
      <c r="M149" s="17" t="n"/>
      <c r="N149" s="20" t="n"/>
      <c r="O149" s="42" t="n"/>
      <c r="P149" s="41" t="n"/>
      <c r="Q149" s="41" t="n"/>
      <c r="R149" s="43" t="n"/>
      <c r="S149" s="22">
        <f>IF(COUNTA($A149:$R149)=0,"",IFERROR(IF($J149="","",MAX(0,ROUND((IF(OR($K149="Closed",$K149="Canceled"),IF($P149="",$Q149,$P149),'Settings'!$B$8)-$J149)*1440,0))),""))</f>
        <v/>
      </c>
      <c r="T149" s="44">
        <f>IF(COUNTA($A149:$R149)=0,"",IFERROR(IF($B149="","",MAX(0,ROUND((IF(OR($K149="Closed",$K149="Canceled"),IF($P149="",$Q149,$P149),'Settings'!$B$8)-$B149)*24,1))),""))</f>
        <v/>
      </c>
      <c r="U149" s="44">
        <f>IF(COUNTA($A149:$R149)=0,"",IFERROR(VLOOKUP($I149,'Settings'!$A$12:$B$15,2,FALSE),""))</f>
        <v/>
      </c>
      <c r="V149" s="45">
        <f>IF(COUNTA($A149:$R149)=0,"",IFERROR(IF(OR($B149="",$U149=""),"",$B149+$U149/24),""))</f>
        <v/>
      </c>
      <c r="W149" s="25">
        <f>IF(COUNTA($A149:$R149)=0,"",IFERROR(IF($V149="","",IF(OR($K149="Closed",$K149="Canceled"),IF(IF($P149="",$Q149,$P149)&lt;=$V149,"Met","Missed"),IF('Settings'!$B$8&gt;$V149,"Overdue","Within Target"))),""))</f>
        <v/>
      </c>
      <c r="X149" s="46">
        <f>IF(COUNTA($A149:$R149)=0,"",IFERROR(ROUND($S149/60*'Settings'!$B$5,2),0))</f>
        <v/>
      </c>
      <c r="Y149" s="46">
        <f>IF(COUNTA($A149:$R149)=0,"",IFERROR($R149+$X149,0))</f>
        <v/>
      </c>
      <c r="Z149" s="25">
        <f>IF(COUNTA($A149:$R149)=0,"",IFERROR(IF(OR($K149="Closed",$K149="Canceled"),"No",IF($O149="","Missing Due Date",IF(INT($O149)&lt;INT('Settings'!$B$8),"Overdue",IF(INT($O149)=INT('Settings'!$B$8),"Due Today",IF(INT($O149)&lt;=INT('Settings'!$B$8)+'Settings'!$B$6,"Due Soon","Upcoming"))))),"Check date"))</f>
        <v/>
      </c>
      <c r="AA149" s="27">
        <f>IF(COUNTA($A149:$R149)=0,"",IF($A149="","Missing ID",IF(COUNTIF($A$5:$A$1004,$A149)&gt;1,"Duplicate ID",IF(OR($B149="",$C149="",$D149="",$H149="",$I149="",$K149="",$L149="",$Q149=""),"Missing required field",IF(AND($K149="Closed",$P149=""),"Closed without Resolved At",IF(AND($P149&lt;&gt;"",$P149&lt;$B149),"Resolved before Reported",IF(AND($Q149&lt;&gt;"",$Q149&lt;$B149),"Last Updated before Reported","OK")))))))</f>
        <v/>
      </c>
    </row>
    <row r="150">
      <c r="A150" s="17" t="n"/>
      <c r="B150" s="41" t="n"/>
      <c r="C150" s="42" t="n"/>
      <c r="D150" s="17" t="n"/>
      <c r="E150" s="20" t="n"/>
      <c r="F150" s="17" t="n"/>
      <c r="G150" s="17" t="n"/>
      <c r="H150" s="17" t="n"/>
      <c r="I150" s="17" t="n"/>
      <c r="J150" s="41" t="n"/>
      <c r="K150" s="17" t="n"/>
      <c r="L150" s="17" t="n"/>
      <c r="M150" s="17" t="n"/>
      <c r="N150" s="20" t="n"/>
      <c r="O150" s="42" t="n"/>
      <c r="P150" s="41" t="n"/>
      <c r="Q150" s="41" t="n"/>
      <c r="R150" s="43" t="n"/>
      <c r="S150" s="22">
        <f>IF(COUNTA($A150:$R150)=0,"",IFERROR(IF($J150="","",MAX(0,ROUND((IF(OR($K150="Closed",$K150="Canceled"),IF($P150="",$Q150,$P150),'Settings'!$B$8)-$J150)*1440,0))),""))</f>
        <v/>
      </c>
      <c r="T150" s="44">
        <f>IF(COUNTA($A150:$R150)=0,"",IFERROR(IF($B150="","",MAX(0,ROUND((IF(OR($K150="Closed",$K150="Canceled"),IF($P150="",$Q150,$P150),'Settings'!$B$8)-$B150)*24,1))),""))</f>
        <v/>
      </c>
      <c r="U150" s="44">
        <f>IF(COUNTA($A150:$R150)=0,"",IFERROR(VLOOKUP($I150,'Settings'!$A$12:$B$15,2,FALSE),""))</f>
        <v/>
      </c>
      <c r="V150" s="45">
        <f>IF(COUNTA($A150:$R150)=0,"",IFERROR(IF(OR($B150="",$U150=""),"",$B150+$U150/24),""))</f>
        <v/>
      </c>
      <c r="W150" s="25">
        <f>IF(COUNTA($A150:$R150)=0,"",IFERROR(IF($V150="","",IF(OR($K150="Closed",$K150="Canceled"),IF(IF($P150="",$Q150,$P150)&lt;=$V150,"Met","Missed"),IF('Settings'!$B$8&gt;$V150,"Overdue","Within Target"))),""))</f>
        <v/>
      </c>
      <c r="X150" s="46">
        <f>IF(COUNTA($A150:$R150)=0,"",IFERROR(ROUND($S150/60*'Settings'!$B$5,2),0))</f>
        <v/>
      </c>
      <c r="Y150" s="46">
        <f>IF(COUNTA($A150:$R150)=0,"",IFERROR($R150+$X150,0))</f>
        <v/>
      </c>
      <c r="Z150" s="25">
        <f>IF(COUNTA($A150:$R150)=0,"",IFERROR(IF(OR($K150="Closed",$K150="Canceled"),"No",IF($O150="","Missing Due Date",IF(INT($O150)&lt;INT('Settings'!$B$8),"Overdue",IF(INT($O150)=INT('Settings'!$B$8),"Due Today",IF(INT($O150)&lt;=INT('Settings'!$B$8)+'Settings'!$B$6,"Due Soon","Upcoming"))))),"Check date"))</f>
        <v/>
      </c>
      <c r="AA150" s="27">
        <f>IF(COUNTA($A150:$R150)=0,"",IF($A150="","Missing ID",IF(COUNTIF($A$5:$A$1004,$A150)&gt;1,"Duplicate ID",IF(OR($B150="",$C150="",$D150="",$H150="",$I150="",$K150="",$L150="",$Q150=""),"Missing required field",IF(AND($K150="Closed",$P150=""),"Closed without Resolved At",IF(AND($P150&lt;&gt;"",$P150&lt;$B150),"Resolved before Reported",IF(AND($Q150&lt;&gt;"",$Q150&lt;$B150),"Last Updated before Reported","OK")))))))</f>
        <v/>
      </c>
    </row>
    <row r="151">
      <c r="A151" s="17" t="n"/>
      <c r="B151" s="41" t="n"/>
      <c r="C151" s="42" t="n"/>
      <c r="D151" s="17" t="n"/>
      <c r="E151" s="20" t="n"/>
      <c r="F151" s="17" t="n"/>
      <c r="G151" s="17" t="n"/>
      <c r="H151" s="17" t="n"/>
      <c r="I151" s="17" t="n"/>
      <c r="J151" s="41" t="n"/>
      <c r="K151" s="17" t="n"/>
      <c r="L151" s="17" t="n"/>
      <c r="M151" s="17" t="n"/>
      <c r="N151" s="20" t="n"/>
      <c r="O151" s="42" t="n"/>
      <c r="P151" s="41" t="n"/>
      <c r="Q151" s="41" t="n"/>
      <c r="R151" s="43" t="n"/>
      <c r="S151" s="22">
        <f>IF(COUNTA($A151:$R151)=0,"",IFERROR(IF($J151="","",MAX(0,ROUND((IF(OR($K151="Closed",$K151="Canceled"),IF($P151="",$Q151,$P151),'Settings'!$B$8)-$J151)*1440,0))),""))</f>
        <v/>
      </c>
      <c r="T151" s="44">
        <f>IF(COUNTA($A151:$R151)=0,"",IFERROR(IF($B151="","",MAX(0,ROUND((IF(OR($K151="Closed",$K151="Canceled"),IF($P151="",$Q151,$P151),'Settings'!$B$8)-$B151)*24,1))),""))</f>
        <v/>
      </c>
      <c r="U151" s="44">
        <f>IF(COUNTA($A151:$R151)=0,"",IFERROR(VLOOKUP($I151,'Settings'!$A$12:$B$15,2,FALSE),""))</f>
        <v/>
      </c>
      <c r="V151" s="45">
        <f>IF(COUNTA($A151:$R151)=0,"",IFERROR(IF(OR($B151="",$U151=""),"",$B151+$U151/24),""))</f>
        <v/>
      </c>
      <c r="W151" s="25">
        <f>IF(COUNTA($A151:$R151)=0,"",IFERROR(IF($V151="","",IF(OR($K151="Closed",$K151="Canceled"),IF(IF($P151="",$Q151,$P151)&lt;=$V151,"Met","Missed"),IF('Settings'!$B$8&gt;$V151,"Overdue","Within Target"))),""))</f>
        <v/>
      </c>
      <c r="X151" s="46">
        <f>IF(COUNTA($A151:$R151)=0,"",IFERROR(ROUND($S151/60*'Settings'!$B$5,2),0))</f>
        <v/>
      </c>
      <c r="Y151" s="46">
        <f>IF(COUNTA($A151:$R151)=0,"",IFERROR($R151+$X151,0))</f>
        <v/>
      </c>
      <c r="Z151" s="25">
        <f>IF(COUNTA($A151:$R151)=0,"",IFERROR(IF(OR($K151="Closed",$K151="Canceled"),"No",IF($O151="","Missing Due Date",IF(INT($O151)&lt;INT('Settings'!$B$8),"Overdue",IF(INT($O151)=INT('Settings'!$B$8),"Due Today",IF(INT($O151)&lt;=INT('Settings'!$B$8)+'Settings'!$B$6,"Due Soon","Upcoming"))))),"Check date"))</f>
        <v/>
      </c>
      <c r="AA151" s="27">
        <f>IF(COUNTA($A151:$R151)=0,"",IF($A151="","Missing ID",IF(COUNTIF($A$5:$A$1004,$A151)&gt;1,"Duplicate ID",IF(OR($B151="",$C151="",$D151="",$H151="",$I151="",$K151="",$L151="",$Q151=""),"Missing required field",IF(AND($K151="Closed",$P151=""),"Closed without Resolved At",IF(AND($P151&lt;&gt;"",$P151&lt;$B151),"Resolved before Reported",IF(AND($Q151&lt;&gt;"",$Q151&lt;$B151),"Last Updated before Reported","OK")))))))</f>
        <v/>
      </c>
    </row>
    <row r="152">
      <c r="A152" s="17" t="n"/>
      <c r="B152" s="41" t="n"/>
      <c r="C152" s="42" t="n"/>
      <c r="D152" s="17" t="n"/>
      <c r="E152" s="20" t="n"/>
      <c r="F152" s="17" t="n"/>
      <c r="G152" s="17" t="n"/>
      <c r="H152" s="17" t="n"/>
      <c r="I152" s="17" t="n"/>
      <c r="J152" s="41" t="n"/>
      <c r="K152" s="17" t="n"/>
      <c r="L152" s="17" t="n"/>
      <c r="M152" s="17" t="n"/>
      <c r="N152" s="20" t="n"/>
      <c r="O152" s="42" t="n"/>
      <c r="P152" s="41" t="n"/>
      <c r="Q152" s="41" t="n"/>
      <c r="R152" s="43" t="n"/>
      <c r="S152" s="22">
        <f>IF(COUNTA($A152:$R152)=0,"",IFERROR(IF($J152="","",MAX(0,ROUND((IF(OR($K152="Closed",$K152="Canceled"),IF($P152="",$Q152,$P152),'Settings'!$B$8)-$J152)*1440,0))),""))</f>
        <v/>
      </c>
      <c r="T152" s="44">
        <f>IF(COUNTA($A152:$R152)=0,"",IFERROR(IF($B152="","",MAX(0,ROUND((IF(OR($K152="Closed",$K152="Canceled"),IF($P152="",$Q152,$P152),'Settings'!$B$8)-$B152)*24,1))),""))</f>
        <v/>
      </c>
      <c r="U152" s="44">
        <f>IF(COUNTA($A152:$R152)=0,"",IFERROR(VLOOKUP($I152,'Settings'!$A$12:$B$15,2,FALSE),""))</f>
        <v/>
      </c>
      <c r="V152" s="45">
        <f>IF(COUNTA($A152:$R152)=0,"",IFERROR(IF(OR($B152="",$U152=""),"",$B152+$U152/24),""))</f>
        <v/>
      </c>
      <c r="W152" s="25">
        <f>IF(COUNTA($A152:$R152)=0,"",IFERROR(IF($V152="","",IF(OR($K152="Closed",$K152="Canceled"),IF(IF($P152="",$Q152,$P152)&lt;=$V152,"Met","Missed"),IF('Settings'!$B$8&gt;$V152,"Overdue","Within Target"))),""))</f>
        <v/>
      </c>
      <c r="X152" s="46">
        <f>IF(COUNTA($A152:$R152)=0,"",IFERROR(ROUND($S152/60*'Settings'!$B$5,2),0))</f>
        <v/>
      </c>
      <c r="Y152" s="46">
        <f>IF(COUNTA($A152:$R152)=0,"",IFERROR($R152+$X152,0))</f>
        <v/>
      </c>
      <c r="Z152" s="25">
        <f>IF(COUNTA($A152:$R152)=0,"",IFERROR(IF(OR($K152="Closed",$K152="Canceled"),"No",IF($O152="","Missing Due Date",IF(INT($O152)&lt;INT('Settings'!$B$8),"Overdue",IF(INT($O152)=INT('Settings'!$B$8),"Due Today",IF(INT($O152)&lt;=INT('Settings'!$B$8)+'Settings'!$B$6,"Due Soon","Upcoming"))))),"Check date"))</f>
        <v/>
      </c>
      <c r="AA152" s="27">
        <f>IF(COUNTA($A152:$R152)=0,"",IF($A152="","Missing ID",IF(COUNTIF($A$5:$A$1004,$A152)&gt;1,"Duplicate ID",IF(OR($B152="",$C152="",$D152="",$H152="",$I152="",$K152="",$L152="",$Q152=""),"Missing required field",IF(AND($K152="Closed",$P152=""),"Closed without Resolved At",IF(AND($P152&lt;&gt;"",$P152&lt;$B152),"Resolved before Reported",IF(AND($Q152&lt;&gt;"",$Q152&lt;$B152),"Last Updated before Reported","OK")))))))</f>
        <v/>
      </c>
    </row>
    <row r="153">
      <c r="A153" s="17" t="n"/>
      <c r="B153" s="41" t="n"/>
      <c r="C153" s="42" t="n"/>
      <c r="D153" s="17" t="n"/>
      <c r="E153" s="20" t="n"/>
      <c r="F153" s="17" t="n"/>
      <c r="G153" s="17" t="n"/>
      <c r="H153" s="17" t="n"/>
      <c r="I153" s="17" t="n"/>
      <c r="J153" s="41" t="n"/>
      <c r="K153" s="17" t="n"/>
      <c r="L153" s="17" t="n"/>
      <c r="M153" s="17" t="n"/>
      <c r="N153" s="20" t="n"/>
      <c r="O153" s="42" t="n"/>
      <c r="P153" s="41" t="n"/>
      <c r="Q153" s="41" t="n"/>
      <c r="R153" s="43" t="n"/>
      <c r="S153" s="22">
        <f>IF(COUNTA($A153:$R153)=0,"",IFERROR(IF($J153="","",MAX(0,ROUND((IF(OR($K153="Closed",$K153="Canceled"),IF($P153="",$Q153,$P153),'Settings'!$B$8)-$J153)*1440,0))),""))</f>
        <v/>
      </c>
      <c r="T153" s="44">
        <f>IF(COUNTA($A153:$R153)=0,"",IFERROR(IF($B153="","",MAX(0,ROUND((IF(OR($K153="Closed",$K153="Canceled"),IF($P153="",$Q153,$P153),'Settings'!$B$8)-$B153)*24,1))),""))</f>
        <v/>
      </c>
      <c r="U153" s="44">
        <f>IF(COUNTA($A153:$R153)=0,"",IFERROR(VLOOKUP($I153,'Settings'!$A$12:$B$15,2,FALSE),""))</f>
        <v/>
      </c>
      <c r="V153" s="45">
        <f>IF(COUNTA($A153:$R153)=0,"",IFERROR(IF(OR($B153="",$U153=""),"",$B153+$U153/24),""))</f>
        <v/>
      </c>
      <c r="W153" s="25">
        <f>IF(COUNTA($A153:$R153)=0,"",IFERROR(IF($V153="","",IF(OR($K153="Closed",$K153="Canceled"),IF(IF($P153="",$Q153,$P153)&lt;=$V153,"Met","Missed"),IF('Settings'!$B$8&gt;$V153,"Overdue","Within Target"))),""))</f>
        <v/>
      </c>
      <c r="X153" s="46">
        <f>IF(COUNTA($A153:$R153)=0,"",IFERROR(ROUND($S153/60*'Settings'!$B$5,2),0))</f>
        <v/>
      </c>
      <c r="Y153" s="46">
        <f>IF(COUNTA($A153:$R153)=0,"",IFERROR($R153+$X153,0))</f>
        <v/>
      </c>
      <c r="Z153" s="25">
        <f>IF(COUNTA($A153:$R153)=0,"",IFERROR(IF(OR($K153="Closed",$K153="Canceled"),"No",IF($O153="","Missing Due Date",IF(INT($O153)&lt;INT('Settings'!$B$8),"Overdue",IF(INT($O153)=INT('Settings'!$B$8),"Due Today",IF(INT($O153)&lt;=INT('Settings'!$B$8)+'Settings'!$B$6,"Due Soon","Upcoming"))))),"Check date"))</f>
        <v/>
      </c>
      <c r="AA153" s="27">
        <f>IF(COUNTA($A153:$R153)=0,"",IF($A153="","Missing ID",IF(COUNTIF($A$5:$A$1004,$A153)&gt;1,"Duplicate ID",IF(OR($B153="",$C153="",$D153="",$H153="",$I153="",$K153="",$L153="",$Q153=""),"Missing required field",IF(AND($K153="Closed",$P153=""),"Closed without Resolved At",IF(AND($P153&lt;&gt;"",$P153&lt;$B153),"Resolved before Reported",IF(AND($Q153&lt;&gt;"",$Q153&lt;$B153),"Last Updated before Reported","OK")))))))</f>
        <v/>
      </c>
    </row>
    <row r="154">
      <c r="A154" s="17" t="n"/>
      <c r="B154" s="41" t="n"/>
      <c r="C154" s="42" t="n"/>
      <c r="D154" s="17" t="n"/>
      <c r="E154" s="20" t="n"/>
      <c r="F154" s="17" t="n"/>
      <c r="G154" s="17" t="n"/>
      <c r="H154" s="17" t="n"/>
      <c r="I154" s="17" t="n"/>
      <c r="J154" s="41" t="n"/>
      <c r="K154" s="17" t="n"/>
      <c r="L154" s="17" t="n"/>
      <c r="M154" s="17" t="n"/>
      <c r="N154" s="20" t="n"/>
      <c r="O154" s="42" t="n"/>
      <c r="P154" s="41" t="n"/>
      <c r="Q154" s="41" t="n"/>
      <c r="R154" s="43" t="n"/>
      <c r="S154" s="22">
        <f>IF(COUNTA($A154:$R154)=0,"",IFERROR(IF($J154="","",MAX(0,ROUND((IF(OR($K154="Closed",$K154="Canceled"),IF($P154="",$Q154,$P154),'Settings'!$B$8)-$J154)*1440,0))),""))</f>
        <v/>
      </c>
      <c r="T154" s="44">
        <f>IF(COUNTA($A154:$R154)=0,"",IFERROR(IF($B154="","",MAX(0,ROUND((IF(OR($K154="Closed",$K154="Canceled"),IF($P154="",$Q154,$P154),'Settings'!$B$8)-$B154)*24,1))),""))</f>
        <v/>
      </c>
      <c r="U154" s="44">
        <f>IF(COUNTA($A154:$R154)=0,"",IFERROR(VLOOKUP($I154,'Settings'!$A$12:$B$15,2,FALSE),""))</f>
        <v/>
      </c>
      <c r="V154" s="45">
        <f>IF(COUNTA($A154:$R154)=0,"",IFERROR(IF(OR($B154="",$U154=""),"",$B154+$U154/24),""))</f>
        <v/>
      </c>
      <c r="W154" s="25">
        <f>IF(COUNTA($A154:$R154)=0,"",IFERROR(IF($V154="","",IF(OR($K154="Closed",$K154="Canceled"),IF(IF($P154="",$Q154,$P154)&lt;=$V154,"Met","Missed"),IF('Settings'!$B$8&gt;$V154,"Overdue","Within Target"))),""))</f>
        <v/>
      </c>
      <c r="X154" s="46">
        <f>IF(COUNTA($A154:$R154)=0,"",IFERROR(ROUND($S154/60*'Settings'!$B$5,2),0))</f>
        <v/>
      </c>
      <c r="Y154" s="46">
        <f>IF(COUNTA($A154:$R154)=0,"",IFERROR($R154+$X154,0))</f>
        <v/>
      </c>
      <c r="Z154" s="25">
        <f>IF(COUNTA($A154:$R154)=0,"",IFERROR(IF(OR($K154="Closed",$K154="Canceled"),"No",IF($O154="","Missing Due Date",IF(INT($O154)&lt;INT('Settings'!$B$8),"Overdue",IF(INT($O154)=INT('Settings'!$B$8),"Due Today",IF(INT($O154)&lt;=INT('Settings'!$B$8)+'Settings'!$B$6,"Due Soon","Upcoming"))))),"Check date"))</f>
        <v/>
      </c>
      <c r="AA154" s="27">
        <f>IF(COUNTA($A154:$R154)=0,"",IF($A154="","Missing ID",IF(COUNTIF($A$5:$A$1004,$A154)&gt;1,"Duplicate ID",IF(OR($B154="",$C154="",$D154="",$H154="",$I154="",$K154="",$L154="",$Q154=""),"Missing required field",IF(AND($K154="Closed",$P154=""),"Closed without Resolved At",IF(AND($P154&lt;&gt;"",$P154&lt;$B154),"Resolved before Reported",IF(AND($Q154&lt;&gt;"",$Q154&lt;$B154),"Last Updated before Reported","OK")))))))</f>
        <v/>
      </c>
    </row>
    <row r="155">
      <c r="A155" s="17" t="n"/>
      <c r="B155" s="41" t="n"/>
      <c r="C155" s="42" t="n"/>
      <c r="D155" s="17" t="n"/>
      <c r="E155" s="20" t="n"/>
      <c r="F155" s="17" t="n"/>
      <c r="G155" s="17" t="n"/>
      <c r="H155" s="17" t="n"/>
      <c r="I155" s="17" t="n"/>
      <c r="J155" s="41" t="n"/>
      <c r="K155" s="17" t="n"/>
      <c r="L155" s="17" t="n"/>
      <c r="M155" s="17" t="n"/>
      <c r="N155" s="20" t="n"/>
      <c r="O155" s="42" t="n"/>
      <c r="P155" s="41" t="n"/>
      <c r="Q155" s="41" t="n"/>
      <c r="R155" s="43" t="n"/>
      <c r="S155" s="22">
        <f>IF(COUNTA($A155:$R155)=0,"",IFERROR(IF($J155="","",MAX(0,ROUND((IF(OR($K155="Closed",$K155="Canceled"),IF($P155="",$Q155,$P155),'Settings'!$B$8)-$J155)*1440,0))),""))</f>
        <v/>
      </c>
      <c r="T155" s="44">
        <f>IF(COUNTA($A155:$R155)=0,"",IFERROR(IF($B155="","",MAX(0,ROUND((IF(OR($K155="Closed",$K155="Canceled"),IF($P155="",$Q155,$P155),'Settings'!$B$8)-$B155)*24,1))),""))</f>
        <v/>
      </c>
      <c r="U155" s="44">
        <f>IF(COUNTA($A155:$R155)=0,"",IFERROR(VLOOKUP($I155,'Settings'!$A$12:$B$15,2,FALSE),""))</f>
        <v/>
      </c>
      <c r="V155" s="45">
        <f>IF(COUNTA($A155:$R155)=0,"",IFERROR(IF(OR($B155="",$U155=""),"",$B155+$U155/24),""))</f>
        <v/>
      </c>
      <c r="W155" s="25">
        <f>IF(COUNTA($A155:$R155)=0,"",IFERROR(IF($V155="","",IF(OR($K155="Closed",$K155="Canceled"),IF(IF($P155="",$Q155,$P155)&lt;=$V155,"Met","Missed"),IF('Settings'!$B$8&gt;$V155,"Overdue","Within Target"))),""))</f>
        <v/>
      </c>
      <c r="X155" s="46">
        <f>IF(COUNTA($A155:$R155)=0,"",IFERROR(ROUND($S155/60*'Settings'!$B$5,2),0))</f>
        <v/>
      </c>
      <c r="Y155" s="46">
        <f>IF(COUNTA($A155:$R155)=0,"",IFERROR($R155+$X155,0))</f>
        <v/>
      </c>
      <c r="Z155" s="25">
        <f>IF(COUNTA($A155:$R155)=0,"",IFERROR(IF(OR($K155="Closed",$K155="Canceled"),"No",IF($O155="","Missing Due Date",IF(INT($O155)&lt;INT('Settings'!$B$8),"Overdue",IF(INT($O155)=INT('Settings'!$B$8),"Due Today",IF(INT($O155)&lt;=INT('Settings'!$B$8)+'Settings'!$B$6,"Due Soon","Upcoming"))))),"Check date"))</f>
        <v/>
      </c>
      <c r="AA155" s="27">
        <f>IF(COUNTA($A155:$R155)=0,"",IF($A155="","Missing ID",IF(COUNTIF($A$5:$A$1004,$A155)&gt;1,"Duplicate ID",IF(OR($B155="",$C155="",$D155="",$H155="",$I155="",$K155="",$L155="",$Q155=""),"Missing required field",IF(AND($K155="Closed",$P155=""),"Closed without Resolved At",IF(AND($P155&lt;&gt;"",$P155&lt;$B155),"Resolved before Reported",IF(AND($Q155&lt;&gt;"",$Q155&lt;$B155),"Last Updated before Reported","OK")))))))</f>
        <v/>
      </c>
    </row>
    <row r="156">
      <c r="A156" s="17" t="n"/>
      <c r="B156" s="41" t="n"/>
      <c r="C156" s="42" t="n"/>
      <c r="D156" s="17" t="n"/>
      <c r="E156" s="20" t="n"/>
      <c r="F156" s="17" t="n"/>
      <c r="G156" s="17" t="n"/>
      <c r="H156" s="17" t="n"/>
      <c r="I156" s="17" t="n"/>
      <c r="J156" s="41" t="n"/>
      <c r="K156" s="17" t="n"/>
      <c r="L156" s="17" t="n"/>
      <c r="M156" s="17" t="n"/>
      <c r="N156" s="20" t="n"/>
      <c r="O156" s="42" t="n"/>
      <c r="P156" s="41" t="n"/>
      <c r="Q156" s="41" t="n"/>
      <c r="R156" s="43" t="n"/>
      <c r="S156" s="22">
        <f>IF(COUNTA($A156:$R156)=0,"",IFERROR(IF($J156="","",MAX(0,ROUND((IF(OR($K156="Closed",$K156="Canceled"),IF($P156="",$Q156,$P156),'Settings'!$B$8)-$J156)*1440,0))),""))</f>
        <v/>
      </c>
      <c r="T156" s="44">
        <f>IF(COUNTA($A156:$R156)=0,"",IFERROR(IF($B156="","",MAX(0,ROUND((IF(OR($K156="Closed",$K156="Canceled"),IF($P156="",$Q156,$P156),'Settings'!$B$8)-$B156)*24,1))),""))</f>
        <v/>
      </c>
      <c r="U156" s="44">
        <f>IF(COUNTA($A156:$R156)=0,"",IFERROR(VLOOKUP($I156,'Settings'!$A$12:$B$15,2,FALSE),""))</f>
        <v/>
      </c>
      <c r="V156" s="45">
        <f>IF(COUNTA($A156:$R156)=0,"",IFERROR(IF(OR($B156="",$U156=""),"",$B156+$U156/24),""))</f>
        <v/>
      </c>
      <c r="W156" s="25">
        <f>IF(COUNTA($A156:$R156)=0,"",IFERROR(IF($V156="","",IF(OR($K156="Closed",$K156="Canceled"),IF(IF($P156="",$Q156,$P156)&lt;=$V156,"Met","Missed"),IF('Settings'!$B$8&gt;$V156,"Overdue","Within Target"))),""))</f>
        <v/>
      </c>
      <c r="X156" s="46">
        <f>IF(COUNTA($A156:$R156)=0,"",IFERROR(ROUND($S156/60*'Settings'!$B$5,2),0))</f>
        <v/>
      </c>
      <c r="Y156" s="46">
        <f>IF(COUNTA($A156:$R156)=0,"",IFERROR($R156+$X156,0))</f>
        <v/>
      </c>
      <c r="Z156" s="25">
        <f>IF(COUNTA($A156:$R156)=0,"",IFERROR(IF(OR($K156="Closed",$K156="Canceled"),"No",IF($O156="","Missing Due Date",IF(INT($O156)&lt;INT('Settings'!$B$8),"Overdue",IF(INT($O156)=INT('Settings'!$B$8),"Due Today",IF(INT($O156)&lt;=INT('Settings'!$B$8)+'Settings'!$B$6,"Due Soon","Upcoming"))))),"Check date"))</f>
        <v/>
      </c>
      <c r="AA156" s="27">
        <f>IF(COUNTA($A156:$R156)=0,"",IF($A156="","Missing ID",IF(COUNTIF($A$5:$A$1004,$A156)&gt;1,"Duplicate ID",IF(OR($B156="",$C156="",$D156="",$H156="",$I156="",$K156="",$L156="",$Q156=""),"Missing required field",IF(AND($K156="Closed",$P156=""),"Closed without Resolved At",IF(AND($P156&lt;&gt;"",$P156&lt;$B156),"Resolved before Reported",IF(AND($Q156&lt;&gt;"",$Q156&lt;$B156),"Last Updated before Reported","OK")))))))</f>
        <v/>
      </c>
    </row>
    <row r="157">
      <c r="A157" s="17" t="n"/>
      <c r="B157" s="41" t="n"/>
      <c r="C157" s="42" t="n"/>
      <c r="D157" s="17" t="n"/>
      <c r="E157" s="20" t="n"/>
      <c r="F157" s="17" t="n"/>
      <c r="G157" s="17" t="n"/>
      <c r="H157" s="17" t="n"/>
      <c r="I157" s="17" t="n"/>
      <c r="J157" s="41" t="n"/>
      <c r="K157" s="17" t="n"/>
      <c r="L157" s="17" t="n"/>
      <c r="M157" s="17" t="n"/>
      <c r="N157" s="20" t="n"/>
      <c r="O157" s="42" t="n"/>
      <c r="P157" s="41" t="n"/>
      <c r="Q157" s="41" t="n"/>
      <c r="R157" s="43" t="n"/>
      <c r="S157" s="22">
        <f>IF(COUNTA($A157:$R157)=0,"",IFERROR(IF($J157="","",MAX(0,ROUND((IF(OR($K157="Closed",$K157="Canceled"),IF($P157="",$Q157,$P157),'Settings'!$B$8)-$J157)*1440,0))),""))</f>
        <v/>
      </c>
      <c r="T157" s="44">
        <f>IF(COUNTA($A157:$R157)=0,"",IFERROR(IF($B157="","",MAX(0,ROUND((IF(OR($K157="Closed",$K157="Canceled"),IF($P157="",$Q157,$P157),'Settings'!$B$8)-$B157)*24,1))),""))</f>
        <v/>
      </c>
      <c r="U157" s="44">
        <f>IF(COUNTA($A157:$R157)=0,"",IFERROR(VLOOKUP($I157,'Settings'!$A$12:$B$15,2,FALSE),""))</f>
        <v/>
      </c>
      <c r="V157" s="45">
        <f>IF(COUNTA($A157:$R157)=0,"",IFERROR(IF(OR($B157="",$U157=""),"",$B157+$U157/24),""))</f>
        <v/>
      </c>
      <c r="W157" s="25">
        <f>IF(COUNTA($A157:$R157)=0,"",IFERROR(IF($V157="","",IF(OR($K157="Closed",$K157="Canceled"),IF(IF($P157="",$Q157,$P157)&lt;=$V157,"Met","Missed"),IF('Settings'!$B$8&gt;$V157,"Overdue","Within Target"))),""))</f>
        <v/>
      </c>
      <c r="X157" s="46">
        <f>IF(COUNTA($A157:$R157)=0,"",IFERROR(ROUND($S157/60*'Settings'!$B$5,2),0))</f>
        <v/>
      </c>
      <c r="Y157" s="46">
        <f>IF(COUNTA($A157:$R157)=0,"",IFERROR($R157+$X157,0))</f>
        <v/>
      </c>
      <c r="Z157" s="25">
        <f>IF(COUNTA($A157:$R157)=0,"",IFERROR(IF(OR($K157="Closed",$K157="Canceled"),"No",IF($O157="","Missing Due Date",IF(INT($O157)&lt;INT('Settings'!$B$8),"Overdue",IF(INT($O157)=INT('Settings'!$B$8),"Due Today",IF(INT($O157)&lt;=INT('Settings'!$B$8)+'Settings'!$B$6,"Due Soon","Upcoming"))))),"Check date"))</f>
        <v/>
      </c>
      <c r="AA157" s="27">
        <f>IF(COUNTA($A157:$R157)=0,"",IF($A157="","Missing ID",IF(COUNTIF($A$5:$A$1004,$A157)&gt;1,"Duplicate ID",IF(OR($B157="",$C157="",$D157="",$H157="",$I157="",$K157="",$L157="",$Q157=""),"Missing required field",IF(AND($K157="Closed",$P157=""),"Closed without Resolved At",IF(AND($P157&lt;&gt;"",$P157&lt;$B157),"Resolved before Reported",IF(AND($Q157&lt;&gt;"",$Q157&lt;$B157),"Last Updated before Reported","OK")))))))</f>
        <v/>
      </c>
    </row>
    <row r="158">
      <c r="A158" s="17" t="n"/>
      <c r="B158" s="41" t="n"/>
      <c r="C158" s="42" t="n"/>
      <c r="D158" s="17" t="n"/>
      <c r="E158" s="20" t="n"/>
      <c r="F158" s="17" t="n"/>
      <c r="G158" s="17" t="n"/>
      <c r="H158" s="17" t="n"/>
      <c r="I158" s="17" t="n"/>
      <c r="J158" s="41" t="n"/>
      <c r="K158" s="17" t="n"/>
      <c r="L158" s="17" t="n"/>
      <c r="M158" s="17" t="n"/>
      <c r="N158" s="20" t="n"/>
      <c r="O158" s="42" t="n"/>
      <c r="P158" s="41" t="n"/>
      <c r="Q158" s="41" t="n"/>
      <c r="R158" s="43" t="n"/>
      <c r="S158" s="22">
        <f>IF(COUNTA($A158:$R158)=0,"",IFERROR(IF($J158="","",MAX(0,ROUND((IF(OR($K158="Closed",$K158="Canceled"),IF($P158="",$Q158,$P158),'Settings'!$B$8)-$J158)*1440,0))),""))</f>
        <v/>
      </c>
      <c r="T158" s="44">
        <f>IF(COUNTA($A158:$R158)=0,"",IFERROR(IF($B158="","",MAX(0,ROUND((IF(OR($K158="Closed",$K158="Canceled"),IF($P158="",$Q158,$P158),'Settings'!$B$8)-$B158)*24,1))),""))</f>
        <v/>
      </c>
      <c r="U158" s="44">
        <f>IF(COUNTA($A158:$R158)=0,"",IFERROR(VLOOKUP($I158,'Settings'!$A$12:$B$15,2,FALSE),""))</f>
        <v/>
      </c>
      <c r="V158" s="45">
        <f>IF(COUNTA($A158:$R158)=0,"",IFERROR(IF(OR($B158="",$U158=""),"",$B158+$U158/24),""))</f>
        <v/>
      </c>
      <c r="W158" s="25">
        <f>IF(COUNTA($A158:$R158)=0,"",IFERROR(IF($V158="","",IF(OR($K158="Closed",$K158="Canceled"),IF(IF($P158="",$Q158,$P158)&lt;=$V158,"Met","Missed"),IF('Settings'!$B$8&gt;$V158,"Overdue","Within Target"))),""))</f>
        <v/>
      </c>
      <c r="X158" s="46">
        <f>IF(COUNTA($A158:$R158)=0,"",IFERROR(ROUND($S158/60*'Settings'!$B$5,2),0))</f>
        <v/>
      </c>
      <c r="Y158" s="46">
        <f>IF(COUNTA($A158:$R158)=0,"",IFERROR($R158+$X158,0))</f>
        <v/>
      </c>
      <c r="Z158" s="25">
        <f>IF(COUNTA($A158:$R158)=0,"",IFERROR(IF(OR($K158="Closed",$K158="Canceled"),"No",IF($O158="","Missing Due Date",IF(INT($O158)&lt;INT('Settings'!$B$8),"Overdue",IF(INT($O158)=INT('Settings'!$B$8),"Due Today",IF(INT($O158)&lt;=INT('Settings'!$B$8)+'Settings'!$B$6,"Due Soon","Upcoming"))))),"Check date"))</f>
        <v/>
      </c>
      <c r="AA158" s="27">
        <f>IF(COUNTA($A158:$R158)=0,"",IF($A158="","Missing ID",IF(COUNTIF($A$5:$A$1004,$A158)&gt;1,"Duplicate ID",IF(OR($B158="",$C158="",$D158="",$H158="",$I158="",$K158="",$L158="",$Q158=""),"Missing required field",IF(AND($K158="Closed",$P158=""),"Closed without Resolved At",IF(AND($P158&lt;&gt;"",$P158&lt;$B158),"Resolved before Reported",IF(AND($Q158&lt;&gt;"",$Q158&lt;$B158),"Last Updated before Reported","OK")))))))</f>
        <v/>
      </c>
    </row>
    <row r="159">
      <c r="A159" s="17" t="n"/>
      <c r="B159" s="41" t="n"/>
      <c r="C159" s="42" t="n"/>
      <c r="D159" s="17" t="n"/>
      <c r="E159" s="20" t="n"/>
      <c r="F159" s="17" t="n"/>
      <c r="G159" s="17" t="n"/>
      <c r="H159" s="17" t="n"/>
      <c r="I159" s="17" t="n"/>
      <c r="J159" s="41" t="n"/>
      <c r="K159" s="17" t="n"/>
      <c r="L159" s="17" t="n"/>
      <c r="M159" s="17" t="n"/>
      <c r="N159" s="20" t="n"/>
      <c r="O159" s="42" t="n"/>
      <c r="P159" s="41" t="n"/>
      <c r="Q159" s="41" t="n"/>
      <c r="R159" s="43" t="n"/>
      <c r="S159" s="22">
        <f>IF(COUNTA($A159:$R159)=0,"",IFERROR(IF($J159="","",MAX(0,ROUND((IF(OR($K159="Closed",$K159="Canceled"),IF($P159="",$Q159,$P159),'Settings'!$B$8)-$J159)*1440,0))),""))</f>
        <v/>
      </c>
      <c r="T159" s="44">
        <f>IF(COUNTA($A159:$R159)=0,"",IFERROR(IF($B159="","",MAX(0,ROUND((IF(OR($K159="Closed",$K159="Canceled"),IF($P159="",$Q159,$P159),'Settings'!$B$8)-$B159)*24,1))),""))</f>
        <v/>
      </c>
      <c r="U159" s="44">
        <f>IF(COUNTA($A159:$R159)=0,"",IFERROR(VLOOKUP($I159,'Settings'!$A$12:$B$15,2,FALSE),""))</f>
        <v/>
      </c>
      <c r="V159" s="45">
        <f>IF(COUNTA($A159:$R159)=0,"",IFERROR(IF(OR($B159="",$U159=""),"",$B159+$U159/24),""))</f>
        <v/>
      </c>
      <c r="W159" s="25">
        <f>IF(COUNTA($A159:$R159)=0,"",IFERROR(IF($V159="","",IF(OR($K159="Closed",$K159="Canceled"),IF(IF($P159="",$Q159,$P159)&lt;=$V159,"Met","Missed"),IF('Settings'!$B$8&gt;$V159,"Overdue","Within Target"))),""))</f>
        <v/>
      </c>
      <c r="X159" s="46">
        <f>IF(COUNTA($A159:$R159)=0,"",IFERROR(ROUND($S159/60*'Settings'!$B$5,2),0))</f>
        <v/>
      </c>
      <c r="Y159" s="46">
        <f>IF(COUNTA($A159:$R159)=0,"",IFERROR($R159+$X159,0))</f>
        <v/>
      </c>
      <c r="Z159" s="25">
        <f>IF(COUNTA($A159:$R159)=0,"",IFERROR(IF(OR($K159="Closed",$K159="Canceled"),"No",IF($O159="","Missing Due Date",IF(INT($O159)&lt;INT('Settings'!$B$8),"Overdue",IF(INT($O159)=INT('Settings'!$B$8),"Due Today",IF(INT($O159)&lt;=INT('Settings'!$B$8)+'Settings'!$B$6,"Due Soon","Upcoming"))))),"Check date"))</f>
        <v/>
      </c>
      <c r="AA159" s="27">
        <f>IF(COUNTA($A159:$R159)=0,"",IF($A159="","Missing ID",IF(COUNTIF($A$5:$A$1004,$A159)&gt;1,"Duplicate ID",IF(OR($B159="",$C159="",$D159="",$H159="",$I159="",$K159="",$L159="",$Q159=""),"Missing required field",IF(AND($K159="Closed",$P159=""),"Closed without Resolved At",IF(AND($P159&lt;&gt;"",$P159&lt;$B159),"Resolved before Reported",IF(AND($Q159&lt;&gt;"",$Q159&lt;$B159),"Last Updated before Reported","OK")))))))</f>
        <v/>
      </c>
    </row>
    <row r="160">
      <c r="A160" s="17" t="n"/>
      <c r="B160" s="41" t="n"/>
      <c r="C160" s="42" t="n"/>
      <c r="D160" s="17" t="n"/>
      <c r="E160" s="20" t="n"/>
      <c r="F160" s="17" t="n"/>
      <c r="G160" s="17" t="n"/>
      <c r="H160" s="17" t="n"/>
      <c r="I160" s="17" t="n"/>
      <c r="J160" s="41" t="n"/>
      <c r="K160" s="17" t="n"/>
      <c r="L160" s="17" t="n"/>
      <c r="M160" s="17" t="n"/>
      <c r="N160" s="20" t="n"/>
      <c r="O160" s="42" t="n"/>
      <c r="P160" s="41" t="n"/>
      <c r="Q160" s="41" t="n"/>
      <c r="R160" s="43" t="n"/>
      <c r="S160" s="22">
        <f>IF(COUNTA($A160:$R160)=0,"",IFERROR(IF($J160="","",MAX(0,ROUND((IF(OR($K160="Closed",$K160="Canceled"),IF($P160="",$Q160,$P160),'Settings'!$B$8)-$J160)*1440,0))),""))</f>
        <v/>
      </c>
      <c r="T160" s="44">
        <f>IF(COUNTA($A160:$R160)=0,"",IFERROR(IF($B160="","",MAX(0,ROUND((IF(OR($K160="Closed",$K160="Canceled"),IF($P160="",$Q160,$P160),'Settings'!$B$8)-$B160)*24,1))),""))</f>
        <v/>
      </c>
      <c r="U160" s="44">
        <f>IF(COUNTA($A160:$R160)=0,"",IFERROR(VLOOKUP($I160,'Settings'!$A$12:$B$15,2,FALSE),""))</f>
        <v/>
      </c>
      <c r="V160" s="45">
        <f>IF(COUNTA($A160:$R160)=0,"",IFERROR(IF(OR($B160="",$U160=""),"",$B160+$U160/24),""))</f>
        <v/>
      </c>
      <c r="W160" s="25">
        <f>IF(COUNTA($A160:$R160)=0,"",IFERROR(IF($V160="","",IF(OR($K160="Closed",$K160="Canceled"),IF(IF($P160="",$Q160,$P160)&lt;=$V160,"Met","Missed"),IF('Settings'!$B$8&gt;$V160,"Overdue","Within Target"))),""))</f>
        <v/>
      </c>
      <c r="X160" s="46">
        <f>IF(COUNTA($A160:$R160)=0,"",IFERROR(ROUND($S160/60*'Settings'!$B$5,2),0))</f>
        <v/>
      </c>
      <c r="Y160" s="46">
        <f>IF(COUNTA($A160:$R160)=0,"",IFERROR($R160+$X160,0))</f>
        <v/>
      </c>
      <c r="Z160" s="25">
        <f>IF(COUNTA($A160:$R160)=0,"",IFERROR(IF(OR($K160="Closed",$K160="Canceled"),"No",IF($O160="","Missing Due Date",IF(INT($O160)&lt;INT('Settings'!$B$8),"Overdue",IF(INT($O160)=INT('Settings'!$B$8),"Due Today",IF(INT($O160)&lt;=INT('Settings'!$B$8)+'Settings'!$B$6,"Due Soon","Upcoming"))))),"Check date"))</f>
        <v/>
      </c>
      <c r="AA160" s="27">
        <f>IF(COUNTA($A160:$R160)=0,"",IF($A160="","Missing ID",IF(COUNTIF($A$5:$A$1004,$A160)&gt;1,"Duplicate ID",IF(OR($B160="",$C160="",$D160="",$H160="",$I160="",$K160="",$L160="",$Q160=""),"Missing required field",IF(AND($K160="Closed",$P160=""),"Closed without Resolved At",IF(AND($P160&lt;&gt;"",$P160&lt;$B160),"Resolved before Reported",IF(AND($Q160&lt;&gt;"",$Q160&lt;$B160),"Last Updated before Reported","OK")))))))</f>
        <v/>
      </c>
    </row>
    <row r="161">
      <c r="A161" s="17" t="n"/>
      <c r="B161" s="41" t="n"/>
      <c r="C161" s="42" t="n"/>
      <c r="D161" s="17" t="n"/>
      <c r="E161" s="20" t="n"/>
      <c r="F161" s="17" t="n"/>
      <c r="G161" s="17" t="n"/>
      <c r="H161" s="17" t="n"/>
      <c r="I161" s="17" t="n"/>
      <c r="J161" s="41" t="n"/>
      <c r="K161" s="17" t="n"/>
      <c r="L161" s="17" t="n"/>
      <c r="M161" s="17" t="n"/>
      <c r="N161" s="20" t="n"/>
      <c r="O161" s="42" t="n"/>
      <c r="P161" s="41" t="n"/>
      <c r="Q161" s="41" t="n"/>
      <c r="R161" s="43" t="n"/>
      <c r="S161" s="22">
        <f>IF(COUNTA($A161:$R161)=0,"",IFERROR(IF($J161="","",MAX(0,ROUND((IF(OR($K161="Closed",$K161="Canceled"),IF($P161="",$Q161,$P161),'Settings'!$B$8)-$J161)*1440,0))),""))</f>
        <v/>
      </c>
      <c r="T161" s="44">
        <f>IF(COUNTA($A161:$R161)=0,"",IFERROR(IF($B161="","",MAX(0,ROUND((IF(OR($K161="Closed",$K161="Canceled"),IF($P161="",$Q161,$P161),'Settings'!$B$8)-$B161)*24,1))),""))</f>
        <v/>
      </c>
      <c r="U161" s="44">
        <f>IF(COUNTA($A161:$R161)=0,"",IFERROR(VLOOKUP($I161,'Settings'!$A$12:$B$15,2,FALSE),""))</f>
        <v/>
      </c>
      <c r="V161" s="45">
        <f>IF(COUNTA($A161:$R161)=0,"",IFERROR(IF(OR($B161="",$U161=""),"",$B161+$U161/24),""))</f>
        <v/>
      </c>
      <c r="W161" s="25">
        <f>IF(COUNTA($A161:$R161)=0,"",IFERROR(IF($V161="","",IF(OR($K161="Closed",$K161="Canceled"),IF(IF($P161="",$Q161,$P161)&lt;=$V161,"Met","Missed"),IF('Settings'!$B$8&gt;$V161,"Overdue","Within Target"))),""))</f>
        <v/>
      </c>
      <c r="X161" s="46">
        <f>IF(COUNTA($A161:$R161)=0,"",IFERROR(ROUND($S161/60*'Settings'!$B$5,2),0))</f>
        <v/>
      </c>
      <c r="Y161" s="46">
        <f>IF(COUNTA($A161:$R161)=0,"",IFERROR($R161+$X161,0))</f>
        <v/>
      </c>
      <c r="Z161" s="25">
        <f>IF(COUNTA($A161:$R161)=0,"",IFERROR(IF(OR($K161="Closed",$K161="Canceled"),"No",IF($O161="","Missing Due Date",IF(INT($O161)&lt;INT('Settings'!$B$8),"Overdue",IF(INT($O161)=INT('Settings'!$B$8),"Due Today",IF(INT($O161)&lt;=INT('Settings'!$B$8)+'Settings'!$B$6,"Due Soon","Upcoming"))))),"Check date"))</f>
        <v/>
      </c>
      <c r="AA161" s="27">
        <f>IF(COUNTA($A161:$R161)=0,"",IF($A161="","Missing ID",IF(COUNTIF($A$5:$A$1004,$A161)&gt;1,"Duplicate ID",IF(OR($B161="",$C161="",$D161="",$H161="",$I161="",$K161="",$L161="",$Q161=""),"Missing required field",IF(AND($K161="Closed",$P161=""),"Closed without Resolved At",IF(AND($P161&lt;&gt;"",$P161&lt;$B161),"Resolved before Reported",IF(AND($Q161&lt;&gt;"",$Q161&lt;$B161),"Last Updated before Reported","OK")))))))</f>
        <v/>
      </c>
    </row>
    <row r="162">
      <c r="A162" s="17" t="n"/>
      <c r="B162" s="41" t="n"/>
      <c r="C162" s="42" t="n"/>
      <c r="D162" s="17" t="n"/>
      <c r="E162" s="20" t="n"/>
      <c r="F162" s="17" t="n"/>
      <c r="G162" s="17" t="n"/>
      <c r="H162" s="17" t="n"/>
      <c r="I162" s="17" t="n"/>
      <c r="J162" s="41" t="n"/>
      <c r="K162" s="17" t="n"/>
      <c r="L162" s="17" t="n"/>
      <c r="M162" s="17" t="n"/>
      <c r="N162" s="20" t="n"/>
      <c r="O162" s="42" t="n"/>
      <c r="P162" s="41" t="n"/>
      <c r="Q162" s="41" t="n"/>
      <c r="R162" s="43" t="n"/>
      <c r="S162" s="22">
        <f>IF(COUNTA($A162:$R162)=0,"",IFERROR(IF($J162="","",MAX(0,ROUND((IF(OR($K162="Closed",$K162="Canceled"),IF($P162="",$Q162,$P162),'Settings'!$B$8)-$J162)*1440,0))),""))</f>
        <v/>
      </c>
      <c r="T162" s="44">
        <f>IF(COUNTA($A162:$R162)=0,"",IFERROR(IF($B162="","",MAX(0,ROUND((IF(OR($K162="Closed",$K162="Canceled"),IF($P162="",$Q162,$P162),'Settings'!$B$8)-$B162)*24,1))),""))</f>
        <v/>
      </c>
      <c r="U162" s="44">
        <f>IF(COUNTA($A162:$R162)=0,"",IFERROR(VLOOKUP($I162,'Settings'!$A$12:$B$15,2,FALSE),""))</f>
        <v/>
      </c>
      <c r="V162" s="45">
        <f>IF(COUNTA($A162:$R162)=0,"",IFERROR(IF(OR($B162="",$U162=""),"",$B162+$U162/24),""))</f>
        <v/>
      </c>
      <c r="W162" s="25">
        <f>IF(COUNTA($A162:$R162)=0,"",IFERROR(IF($V162="","",IF(OR($K162="Closed",$K162="Canceled"),IF(IF($P162="",$Q162,$P162)&lt;=$V162,"Met","Missed"),IF('Settings'!$B$8&gt;$V162,"Overdue","Within Target"))),""))</f>
        <v/>
      </c>
      <c r="X162" s="46">
        <f>IF(COUNTA($A162:$R162)=0,"",IFERROR(ROUND($S162/60*'Settings'!$B$5,2),0))</f>
        <v/>
      </c>
      <c r="Y162" s="46">
        <f>IF(COUNTA($A162:$R162)=0,"",IFERROR($R162+$X162,0))</f>
        <v/>
      </c>
      <c r="Z162" s="25">
        <f>IF(COUNTA($A162:$R162)=0,"",IFERROR(IF(OR($K162="Closed",$K162="Canceled"),"No",IF($O162="","Missing Due Date",IF(INT($O162)&lt;INT('Settings'!$B$8),"Overdue",IF(INT($O162)=INT('Settings'!$B$8),"Due Today",IF(INT($O162)&lt;=INT('Settings'!$B$8)+'Settings'!$B$6,"Due Soon","Upcoming"))))),"Check date"))</f>
        <v/>
      </c>
      <c r="AA162" s="27">
        <f>IF(COUNTA($A162:$R162)=0,"",IF($A162="","Missing ID",IF(COUNTIF($A$5:$A$1004,$A162)&gt;1,"Duplicate ID",IF(OR($B162="",$C162="",$D162="",$H162="",$I162="",$K162="",$L162="",$Q162=""),"Missing required field",IF(AND($K162="Closed",$P162=""),"Closed without Resolved At",IF(AND($P162&lt;&gt;"",$P162&lt;$B162),"Resolved before Reported",IF(AND($Q162&lt;&gt;"",$Q162&lt;$B162),"Last Updated before Reported","OK")))))))</f>
        <v/>
      </c>
    </row>
    <row r="163">
      <c r="A163" s="17" t="n"/>
      <c r="B163" s="41" t="n"/>
      <c r="C163" s="42" t="n"/>
      <c r="D163" s="17" t="n"/>
      <c r="E163" s="20" t="n"/>
      <c r="F163" s="17" t="n"/>
      <c r="G163" s="17" t="n"/>
      <c r="H163" s="17" t="n"/>
      <c r="I163" s="17" t="n"/>
      <c r="J163" s="41" t="n"/>
      <c r="K163" s="17" t="n"/>
      <c r="L163" s="17" t="n"/>
      <c r="M163" s="17" t="n"/>
      <c r="N163" s="20" t="n"/>
      <c r="O163" s="42" t="n"/>
      <c r="P163" s="41" t="n"/>
      <c r="Q163" s="41" t="n"/>
      <c r="R163" s="43" t="n"/>
      <c r="S163" s="22">
        <f>IF(COUNTA($A163:$R163)=0,"",IFERROR(IF($J163="","",MAX(0,ROUND((IF(OR($K163="Closed",$K163="Canceled"),IF($P163="",$Q163,$P163),'Settings'!$B$8)-$J163)*1440,0))),""))</f>
        <v/>
      </c>
      <c r="T163" s="44">
        <f>IF(COUNTA($A163:$R163)=0,"",IFERROR(IF($B163="","",MAX(0,ROUND((IF(OR($K163="Closed",$K163="Canceled"),IF($P163="",$Q163,$P163),'Settings'!$B$8)-$B163)*24,1))),""))</f>
        <v/>
      </c>
      <c r="U163" s="44">
        <f>IF(COUNTA($A163:$R163)=0,"",IFERROR(VLOOKUP($I163,'Settings'!$A$12:$B$15,2,FALSE),""))</f>
        <v/>
      </c>
      <c r="V163" s="45">
        <f>IF(COUNTA($A163:$R163)=0,"",IFERROR(IF(OR($B163="",$U163=""),"",$B163+$U163/24),""))</f>
        <v/>
      </c>
      <c r="W163" s="25">
        <f>IF(COUNTA($A163:$R163)=0,"",IFERROR(IF($V163="","",IF(OR($K163="Closed",$K163="Canceled"),IF(IF($P163="",$Q163,$P163)&lt;=$V163,"Met","Missed"),IF('Settings'!$B$8&gt;$V163,"Overdue","Within Target"))),""))</f>
        <v/>
      </c>
      <c r="X163" s="46">
        <f>IF(COUNTA($A163:$R163)=0,"",IFERROR(ROUND($S163/60*'Settings'!$B$5,2),0))</f>
        <v/>
      </c>
      <c r="Y163" s="46">
        <f>IF(COUNTA($A163:$R163)=0,"",IFERROR($R163+$X163,0))</f>
        <v/>
      </c>
      <c r="Z163" s="25">
        <f>IF(COUNTA($A163:$R163)=0,"",IFERROR(IF(OR($K163="Closed",$K163="Canceled"),"No",IF($O163="","Missing Due Date",IF(INT($O163)&lt;INT('Settings'!$B$8),"Overdue",IF(INT($O163)=INT('Settings'!$B$8),"Due Today",IF(INT($O163)&lt;=INT('Settings'!$B$8)+'Settings'!$B$6,"Due Soon","Upcoming"))))),"Check date"))</f>
        <v/>
      </c>
      <c r="AA163" s="27">
        <f>IF(COUNTA($A163:$R163)=0,"",IF($A163="","Missing ID",IF(COUNTIF($A$5:$A$1004,$A163)&gt;1,"Duplicate ID",IF(OR($B163="",$C163="",$D163="",$H163="",$I163="",$K163="",$L163="",$Q163=""),"Missing required field",IF(AND($K163="Closed",$P163=""),"Closed without Resolved At",IF(AND($P163&lt;&gt;"",$P163&lt;$B163),"Resolved before Reported",IF(AND($Q163&lt;&gt;"",$Q163&lt;$B163),"Last Updated before Reported","OK")))))))</f>
        <v/>
      </c>
    </row>
    <row r="164">
      <c r="A164" s="17" t="n"/>
      <c r="B164" s="41" t="n"/>
      <c r="C164" s="42" t="n"/>
      <c r="D164" s="17" t="n"/>
      <c r="E164" s="20" t="n"/>
      <c r="F164" s="17" t="n"/>
      <c r="G164" s="17" t="n"/>
      <c r="H164" s="17" t="n"/>
      <c r="I164" s="17" t="n"/>
      <c r="J164" s="41" t="n"/>
      <c r="K164" s="17" t="n"/>
      <c r="L164" s="17" t="n"/>
      <c r="M164" s="17" t="n"/>
      <c r="N164" s="20" t="n"/>
      <c r="O164" s="42" t="n"/>
      <c r="P164" s="41" t="n"/>
      <c r="Q164" s="41" t="n"/>
      <c r="R164" s="43" t="n"/>
      <c r="S164" s="22">
        <f>IF(COUNTA($A164:$R164)=0,"",IFERROR(IF($J164="","",MAX(0,ROUND((IF(OR($K164="Closed",$K164="Canceled"),IF($P164="",$Q164,$P164),'Settings'!$B$8)-$J164)*1440,0))),""))</f>
        <v/>
      </c>
      <c r="T164" s="44">
        <f>IF(COUNTA($A164:$R164)=0,"",IFERROR(IF($B164="","",MAX(0,ROUND((IF(OR($K164="Closed",$K164="Canceled"),IF($P164="",$Q164,$P164),'Settings'!$B$8)-$B164)*24,1))),""))</f>
        <v/>
      </c>
      <c r="U164" s="44">
        <f>IF(COUNTA($A164:$R164)=0,"",IFERROR(VLOOKUP($I164,'Settings'!$A$12:$B$15,2,FALSE),""))</f>
        <v/>
      </c>
      <c r="V164" s="45">
        <f>IF(COUNTA($A164:$R164)=0,"",IFERROR(IF(OR($B164="",$U164=""),"",$B164+$U164/24),""))</f>
        <v/>
      </c>
      <c r="W164" s="25">
        <f>IF(COUNTA($A164:$R164)=0,"",IFERROR(IF($V164="","",IF(OR($K164="Closed",$K164="Canceled"),IF(IF($P164="",$Q164,$P164)&lt;=$V164,"Met","Missed"),IF('Settings'!$B$8&gt;$V164,"Overdue","Within Target"))),""))</f>
        <v/>
      </c>
      <c r="X164" s="46">
        <f>IF(COUNTA($A164:$R164)=0,"",IFERROR(ROUND($S164/60*'Settings'!$B$5,2),0))</f>
        <v/>
      </c>
      <c r="Y164" s="46">
        <f>IF(COUNTA($A164:$R164)=0,"",IFERROR($R164+$X164,0))</f>
        <v/>
      </c>
      <c r="Z164" s="25">
        <f>IF(COUNTA($A164:$R164)=0,"",IFERROR(IF(OR($K164="Closed",$K164="Canceled"),"No",IF($O164="","Missing Due Date",IF(INT($O164)&lt;INT('Settings'!$B$8),"Overdue",IF(INT($O164)=INT('Settings'!$B$8),"Due Today",IF(INT($O164)&lt;=INT('Settings'!$B$8)+'Settings'!$B$6,"Due Soon","Upcoming"))))),"Check date"))</f>
        <v/>
      </c>
      <c r="AA164" s="27">
        <f>IF(COUNTA($A164:$R164)=0,"",IF($A164="","Missing ID",IF(COUNTIF($A$5:$A$1004,$A164)&gt;1,"Duplicate ID",IF(OR($B164="",$C164="",$D164="",$H164="",$I164="",$K164="",$L164="",$Q164=""),"Missing required field",IF(AND($K164="Closed",$P164=""),"Closed without Resolved At",IF(AND($P164&lt;&gt;"",$P164&lt;$B164),"Resolved before Reported",IF(AND($Q164&lt;&gt;"",$Q164&lt;$B164),"Last Updated before Reported","OK")))))))</f>
        <v/>
      </c>
    </row>
    <row r="165">
      <c r="A165" s="17" t="n"/>
      <c r="B165" s="41" t="n"/>
      <c r="C165" s="42" t="n"/>
      <c r="D165" s="17" t="n"/>
      <c r="E165" s="20" t="n"/>
      <c r="F165" s="17" t="n"/>
      <c r="G165" s="17" t="n"/>
      <c r="H165" s="17" t="n"/>
      <c r="I165" s="17" t="n"/>
      <c r="J165" s="41" t="n"/>
      <c r="K165" s="17" t="n"/>
      <c r="L165" s="17" t="n"/>
      <c r="M165" s="17" t="n"/>
      <c r="N165" s="20" t="n"/>
      <c r="O165" s="42" t="n"/>
      <c r="P165" s="41" t="n"/>
      <c r="Q165" s="41" t="n"/>
      <c r="R165" s="43" t="n"/>
      <c r="S165" s="22">
        <f>IF(COUNTA($A165:$R165)=0,"",IFERROR(IF($J165="","",MAX(0,ROUND((IF(OR($K165="Closed",$K165="Canceled"),IF($P165="",$Q165,$P165),'Settings'!$B$8)-$J165)*1440,0))),""))</f>
        <v/>
      </c>
      <c r="T165" s="44">
        <f>IF(COUNTA($A165:$R165)=0,"",IFERROR(IF($B165="","",MAX(0,ROUND((IF(OR($K165="Closed",$K165="Canceled"),IF($P165="",$Q165,$P165),'Settings'!$B$8)-$B165)*24,1))),""))</f>
        <v/>
      </c>
      <c r="U165" s="44">
        <f>IF(COUNTA($A165:$R165)=0,"",IFERROR(VLOOKUP($I165,'Settings'!$A$12:$B$15,2,FALSE),""))</f>
        <v/>
      </c>
      <c r="V165" s="45">
        <f>IF(COUNTA($A165:$R165)=0,"",IFERROR(IF(OR($B165="",$U165=""),"",$B165+$U165/24),""))</f>
        <v/>
      </c>
      <c r="W165" s="25">
        <f>IF(COUNTA($A165:$R165)=0,"",IFERROR(IF($V165="","",IF(OR($K165="Closed",$K165="Canceled"),IF(IF($P165="",$Q165,$P165)&lt;=$V165,"Met","Missed"),IF('Settings'!$B$8&gt;$V165,"Overdue","Within Target"))),""))</f>
        <v/>
      </c>
      <c r="X165" s="46">
        <f>IF(COUNTA($A165:$R165)=0,"",IFERROR(ROUND($S165/60*'Settings'!$B$5,2),0))</f>
        <v/>
      </c>
      <c r="Y165" s="46">
        <f>IF(COUNTA($A165:$R165)=0,"",IFERROR($R165+$X165,0))</f>
        <v/>
      </c>
      <c r="Z165" s="25">
        <f>IF(COUNTA($A165:$R165)=0,"",IFERROR(IF(OR($K165="Closed",$K165="Canceled"),"No",IF($O165="","Missing Due Date",IF(INT($O165)&lt;INT('Settings'!$B$8),"Overdue",IF(INT($O165)=INT('Settings'!$B$8),"Due Today",IF(INT($O165)&lt;=INT('Settings'!$B$8)+'Settings'!$B$6,"Due Soon","Upcoming"))))),"Check date"))</f>
        <v/>
      </c>
      <c r="AA165" s="27">
        <f>IF(COUNTA($A165:$R165)=0,"",IF($A165="","Missing ID",IF(COUNTIF($A$5:$A$1004,$A165)&gt;1,"Duplicate ID",IF(OR($B165="",$C165="",$D165="",$H165="",$I165="",$K165="",$L165="",$Q165=""),"Missing required field",IF(AND($K165="Closed",$P165=""),"Closed without Resolved At",IF(AND($P165&lt;&gt;"",$P165&lt;$B165),"Resolved before Reported",IF(AND($Q165&lt;&gt;"",$Q165&lt;$B165),"Last Updated before Reported","OK")))))))</f>
        <v/>
      </c>
    </row>
    <row r="166">
      <c r="A166" s="17" t="n"/>
      <c r="B166" s="41" t="n"/>
      <c r="C166" s="42" t="n"/>
      <c r="D166" s="17" t="n"/>
      <c r="E166" s="20" t="n"/>
      <c r="F166" s="17" t="n"/>
      <c r="G166" s="17" t="n"/>
      <c r="H166" s="17" t="n"/>
      <c r="I166" s="17" t="n"/>
      <c r="J166" s="41" t="n"/>
      <c r="K166" s="17" t="n"/>
      <c r="L166" s="17" t="n"/>
      <c r="M166" s="17" t="n"/>
      <c r="N166" s="20" t="n"/>
      <c r="O166" s="42" t="n"/>
      <c r="P166" s="41" t="n"/>
      <c r="Q166" s="41" t="n"/>
      <c r="R166" s="43" t="n"/>
      <c r="S166" s="22">
        <f>IF(COUNTA($A166:$R166)=0,"",IFERROR(IF($J166="","",MAX(0,ROUND((IF(OR($K166="Closed",$K166="Canceled"),IF($P166="",$Q166,$P166),'Settings'!$B$8)-$J166)*1440,0))),""))</f>
        <v/>
      </c>
      <c r="T166" s="44">
        <f>IF(COUNTA($A166:$R166)=0,"",IFERROR(IF($B166="","",MAX(0,ROUND((IF(OR($K166="Closed",$K166="Canceled"),IF($P166="",$Q166,$P166),'Settings'!$B$8)-$B166)*24,1))),""))</f>
        <v/>
      </c>
      <c r="U166" s="44">
        <f>IF(COUNTA($A166:$R166)=0,"",IFERROR(VLOOKUP($I166,'Settings'!$A$12:$B$15,2,FALSE),""))</f>
        <v/>
      </c>
      <c r="V166" s="45">
        <f>IF(COUNTA($A166:$R166)=0,"",IFERROR(IF(OR($B166="",$U166=""),"",$B166+$U166/24),""))</f>
        <v/>
      </c>
      <c r="W166" s="25">
        <f>IF(COUNTA($A166:$R166)=0,"",IFERROR(IF($V166="","",IF(OR($K166="Closed",$K166="Canceled"),IF(IF($P166="",$Q166,$P166)&lt;=$V166,"Met","Missed"),IF('Settings'!$B$8&gt;$V166,"Overdue","Within Target"))),""))</f>
        <v/>
      </c>
      <c r="X166" s="46">
        <f>IF(COUNTA($A166:$R166)=0,"",IFERROR(ROUND($S166/60*'Settings'!$B$5,2),0))</f>
        <v/>
      </c>
      <c r="Y166" s="46">
        <f>IF(COUNTA($A166:$R166)=0,"",IFERROR($R166+$X166,0))</f>
        <v/>
      </c>
      <c r="Z166" s="25">
        <f>IF(COUNTA($A166:$R166)=0,"",IFERROR(IF(OR($K166="Closed",$K166="Canceled"),"No",IF($O166="","Missing Due Date",IF(INT($O166)&lt;INT('Settings'!$B$8),"Overdue",IF(INT($O166)=INT('Settings'!$B$8),"Due Today",IF(INT($O166)&lt;=INT('Settings'!$B$8)+'Settings'!$B$6,"Due Soon","Upcoming"))))),"Check date"))</f>
        <v/>
      </c>
      <c r="AA166" s="27">
        <f>IF(COUNTA($A166:$R166)=0,"",IF($A166="","Missing ID",IF(COUNTIF($A$5:$A$1004,$A166)&gt;1,"Duplicate ID",IF(OR($B166="",$C166="",$D166="",$H166="",$I166="",$K166="",$L166="",$Q166=""),"Missing required field",IF(AND($K166="Closed",$P166=""),"Closed without Resolved At",IF(AND($P166&lt;&gt;"",$P166&lt;$B166),"Resolved before Reported",IF(AND($Q166&lt;&gt;"",$Q166&lt;$B166),"Last Updated before Reported","OK")))))))</f>
        <v/>
      </c>
    </row>
    <row r="167">
      <c r="A167" s="17" t="n"/>
      <c r="B167" s="41" t="n"/>
      <c r="C167" s="42" t="n"/>
      <c r="D167" s="17" t="n"/>
      <c r="E167" s="20" t="n"/>
      <c r="F167" s="17" t="n"/>
      <c r="G167" s="17" t="n"/>
      <c r="H167" s="17" t="n"/>
      <c r="I167" s="17" t="n"/>
      <c r="J167" s="41" t="n"/>
      <c r="K167" s="17" t="n"/>
      <c r="L167" s="17" t="n"/>
      <c r="M167" s="17" t="n"/>
      <c r="N167" s="20" t="n"/>
      <c r="O167" s="42" t="n"/>
      <c r="P167" s="41" t="n"/>
      <c r="Q167" s="41" t="n"/>
      <c r="R167" s="43" t="n"/>
      <c r="S167" s="22">
        <f>IF(COUNTA($A167:$R167)=0,"",IFERROR(IF($J167="","",MAX(0,ROUND((IF(OR($K167="Closed",$K167="Canceled"),IF($P167="",$Q167,$P167),'Settings'!$B$8)-$J167)*1440,0))),""))</f>
        <v/>
      </c>
      <c r="T167" s="44">
        <f>IF(COUNTA($A167:$R167)=0,"",IFERROR(IF($B167="","",MAX(0,ROUND((IF(OR($K167="Closed",$K167="Canceled"),IF($P167="",$Q167,$P167),'Settings'!$B$8)-$B167)*24,1))),""))</f>
        <v/>
      </c>
      <c r="U167" s="44">
        <f>IF(COUNTA($A167:$R167)=0,"",IFERROR(VLOOKUP($I167,'Settings'!$A$12:$B$15,2,FALSE),""))</f>
        <v/>
      </c>
      <c r="V167" s="45">
        <f>IF(COUNTA($A167:$R167)=0,"",IFERROR(IF(OR($B167="",$U167=""),"",$B167+$U167/24),""))</f>
        <v/>
      </c>
      <c r="W167" s="25">
        <f>IF(COUNTA($A167:$R167)=0,"",IFERROR(IF($V167="","",IF(OR($K167="Closed",$K167="Canceled"),IF(IF($P167="",$Q167,$P167)&lt;=$V167,"Met","Missed"),IF('Settings'!$B$8&gt;$V167,"Overdue","Within Target"))),""))</f>
        <v/>
      </c>
      <c r="X167" s="46">
        <f>IF(COUNTA($A167:$R167)=0,"",IFERROR(ROUND($S167/60*'Settings'!$B$5,2),0))</f>
        <v/>
      </c>
      <c r="Y167" s="46">
        <f>IF(COUNTA($A167:$R167)=0,"",IFERROR($R167+$X167,0))</f>
        <v/>
      </c>
      <c r="Z167" s="25">
        <f>IF(COUNTA($A167:$R167)=0,"",IFERROR(IF(OR($K167="Closed",$K167="Canceled"),"No",IF($O167="","Missing Due Date",IF(INT($O167)&lt;INT('Settings'!$B$8),"Overdue",IF(INT($O167)=INT('Settings'!$B$8),"Due Today",IF(INT($O167)&lt;=INT('Settings'!$B$8)+'Settings'!$B$6,"Due Soon","Upcoming"))))),"Check date"))</f>
        <v/>
      </c>
      <c r="AA167" s="27">
        <f>IF(COUNTA($A167:$R167)=0,"",IF($A167="","Missing ID",IF(COUNTIF($A$5:$A$1004,$A167)&gt;1,"Duplicate ID",IF(OR($B167="",$C167="",$D167="",$H167="",$I167="",$K167="",$L167="",$Q167=""),"Missing required field",IF(AND($K167="Closed",$P167=""),"Closed without Resolved At",IF(AND($P167&lt;&gt;"",$P167&lt;$B167),"Resolved before Reported",IF(AND($Q167&lt;&gt;"",$Q167&lt;$B167),"Last Updated before Reported","OK")))))))</f>
        <v/>
      </c>
    </row>
    <row r="168">
      <c r="A168" s="17" t="n"/>
      <c r="B168" s="41" t="n"/>
      <c r="C168" s="42" t="n"/>
      <c r="D168" s="17" t="n"/>
      <c r="E168" s="20" t="n"/>
      <c r="F168" s="17" t="n"/>
      <c r="G168" s="17" t="n"/>
      <c r="H168" s="17" t="n"/>
      <c r="I168" s="17" t="n"/>
      <c r="J168" s="41" t="n"/>
      <c r="K168" s="17" t="n"/>
      <c r="L168" s="17" t="n"/>
      <c r="M168" s="17" t="n"/>
      <c r="N168" s="20" t="n"/>
      <c r="O168" s="42" t="n"/>
      <c r="P168" s="41" t="n"/>
      <c r="Q168" s="41" t="n"/>
      <c r="R168" s="43" t="n"/>
      <c r="S168" s="22">
        <f>IF(COUNTA($A168:$R168)=0,"",IFERROR(IF($J168="","",MAX(0,ROUND((IF(OR($K168="Closed",$K168="Canceled"),IF($P168="",$Q168,$P168),'Settings'!$B$8)-$J168)*1440,0))),""))</f>
        <v/>
      </c>
      <c r="T168" s="44">
        <f>IF(COUNTA($A168:$R168)=0,"",IFERROR(IF($B168="","",MAX(0,ROUND((IF(OR($K168="Closed",$K168="Canceled"),IF($P168="",$Q168,$P168),'Settings'!$B$8)-$B168)*24,1))),""))</f>
        <v/>
      </c>
      <c r="U168" s="44">
        <f>IF(COUNTA($A168:$R168)=0,"",IFERROR(VLOOKUP($I168,'Settings'!$A$12:$B$15,2,FALSE),""))</f>
        <v/>
      </c>
      <c r="V168" s="45">
        <f>IF(COUNTA($A168:$R168)=0,"",IFERROR(IF(OR($B168="",$U168=""),"",$B168+$U168/24),""))</f>
        <v/>
      </c>
      <c r="W168" s="25">
        <f>IF(COUNTA($A168:$R168)=0,"",IFERROR(IF($V168="","",IF(OR($K168="Closed",$K168="Canceled"),IF(IF($P168="",$Q168,$P168)&lt;=$V168,"Met","Missed"),IF('Settings'!$B$8&gt;$V168,"Overdue","Within Target"))),""))</f>
        <v/>
      </c>
      <c r="X168" s="46">
        <f>IF(COUNTA($A168:$R168)=0,"",IFERROR(ROUND($S168/60*'Settings'!$B$5,2),0))</f>
        <v/>
      </c>
      <c r="Y168" s="46">
        <f>IF(COUNTA($A168:$R168)=0,"",IFERROR($R168+$X168,0))</f>
        <v/>
      </c>
      <c r="Z168" s="25">
        <f>IF(COUNTA($A168:$R168)=0,"",IFERROR(IF(OR($K168="Closed",$K168="Canceled"),"No",IF($O168="","Missing Due Date",IF(INT($O168)&lt;INT('Settings'!$B$8),"Overdue",IF(INT($O168)=INT('Settings'!$B$8),"Due Today",IF(INT($O168)&lt;=INT('Settings'!$B$8)+'Settings'!$B$6,"Due Soon","Upcoming"))))),"Check date"))</f>
        <v/>
      </c>
      <c r="AA168" s="27">
        <f>IF(COUNTA($A168:$R168)=0,"",IF($A168="","Missing ID",IF(COUNTIF($A$5:$A$1004,$A168)&gt;1,"Duplicate ID",IF(OR($B168="",$C168="",$D168="",$H168="",$I168="",$K168="",$L168="",$Q168=""),"Missing required field",IF(AND($K168="Closed",$P168=""),"Closed without Resolved At",IF(AND($P168&lt;&gt;"",$P168&lt;$B168),"Resolved before Reported",IF(AND($Q168&lt;&gt;"",$Q168&lt;$B168),"Last Updated before Reported","OK")))))))</f>
        <v/>
      </c>
    </row>
    <row r="169">
      <c r="A169" s="17" t="n"/>
      <c r="B169" s="41" t="n"/>
      <c r="C169" s="42" t="n"/>
      <c r="D169" s="17" t="n"/>
      <c r="E169" s="20" t="n"/>
      <c r="F169" s="17" t="n"/>
      <c r="G169" s="17" t="n"/>
      <c r="H169" s="17" t="n"/>
      <c r="I169" s="17" t="n"/>
      <c r="J169" s="41" t="n"/>
      <c r="K169" s="17" t="n"/>
      <c r="L169" s="17" t="n"/>
      <c r="M169" s="17" t="n"/>
      <c r="N169" s="20" t="n"/>
      <c r="O169" s="42" t="n"/>
      <c r="P169" s="41" t="n"/>
      <c r="Q169" s="41" t="n"/>
      <c r="R169" s="43" t="n"/>
      <c r="S169" s="22">
        <f>IF(COUNTA($A169:$R169)=0,"",IFERROR(IF($J169="","",MAX(0,ROUND((IF(OR($K169="Closed",$K169="Canceled"),IF($P169="",$Q169,$P169),'Settings'!$B$8)-$J169)*1440,0))),""))</f>
        <v/>
      </c>
      <c r="T169" s="44">
        <f>IF(COUNTA($A169:$R169)=0,"",IFERROR(IF($B169="","",MAX(0,ROUND((IF(OR($K169="Closed",$K169="Canceled"),IF($P169="",$Q169,$P169),'Settings'!$B$8)-$B169)*24,1))),""))</f>
        <v/>
      </c>
      <c r="U169" s="44">
        <f>IF(COUNTA($A169:$R169)=0,"",IFERROR(VLOOKUP($I169,'Settings'!$A$12:$B$15,2,FALSE),""))</f>
        <v/>
      </c>
      <c r="V169" s="45">
        <f>IF(COUNTA($A169:$R169)=0,"",IFERROR(IF(OR($B169="",$U169=""),"",$B169+$U169/24),""))</f>
        <v/>
      </c>
      <c r="W169" s="25">
        <f>IF(COUNTA($A169:$R169)=0,"",IFERROR(IF($V169="","",IF(OR($K169="Closed",$K169="Canceled"),IF(IF($P169="",$Q169,$P169)&lt;=$V169,"Met","Missed"),IF('Settings'!$B$8&gt;$V169,"Overdue","Within Target"))),""))</f>
        <v/>
      </c>
      <c r="X169" s="46">
        <f>IF(COUNTA($A169:$R169)=0,"",IFERROR(ROUND($S169/60*'Settings'!$B$5,2),0))</f>
        <v/>
      </c>
      <c r="Y169" s="46">
        <f>IF(COUNTA($A169:$R169)=0,"",IFERROR($R169+$X169,0))</f>
        <v/>
      </c>
      <c r="Z169" s="25">
        <f>IF(COUNTA($A169:$R169)=0,"",IFERROR(IF(OR($K169="Closed",$K169="Canceled"),"No",IF($O169="","Missing Due Date",IF(INT($O169)&lt;INT('Settings'!$B$8),"Overdue",IF(INT($O169)=INT('Settings'!$B$8),"Due Today",IF(INT($O169)&lt;=INT('Settings'!$B$8)+'Settings'!$B$6,"Due Soon","Upcoming"))))),"Check date"))</f>
        <v/>
      </c>
      <c r="AA169" s="27">
        <f>IF(COUNTA($A169:$R169)=0,"",IF($A169="","Missing ID",IF(COUNTIF($A$5:$A$1004,$A169)&gt;1,"Duplicate ID",IF(OR($B169="",$C169="",$D169="",$H169="",$I169="",$K169="",$L169="",$Q169=""),"Missing required field",IF(AND($K169="Closed",$P169=""),"Closed without Resolved At",IF(AND($P169&lt;&gt;"",$P169&lt;$B169),"Resolved before Reported",IF(AND($Q169&lt;&gt;"",$Q169&lt;$B169),"Last Updated before Reported","OK")))))))</f>
        <v/>
      </c>
    </row>
    <row r="170">
      <c r="A170" s="17" t="n"/>
      <c r="B170" s="41" t="n"/>
      <c r="C170" s="42" t="n"/>
      <c r="D170" s="17" t="n"/>
      <c r="E170" s="20" t="n"/>
      <c r="F170" s="17" t="n"/>
      <c r="G170" s="17" t="n"/>
      <c r="H170" s="17" t="n"/>
      <c r="I170" s="17" t="n"/>
      <c r="J170" s="41" t="n"/>
      <c r="K170" s="17" t="n"/>
      <c r="L170" s="17" t="n"/>
      <c r="M170" s="17" t="n"/>
      <c r="N170" s="20" t="n"/>
      <c r="O170" s="42" t="n"/>
      <c r="P170" s="41" t="n"/>
      <c r="Q170" s="41" t="n"/>
      <c r="R170" s="43" t="n"/>
      <c r="S170" s="22">
        <f>IF(COUNTA($A170:$R170)=0,"",IFERROR(IF($J170="","",MAX(0,ROUND((IF(OR($K170="Closed",$K170="Canceled"),IF($P170="",$Q170,$P170),'Settings'!$B$8)-$J170)*1440,0))),""))</f>
        <v/>
      </c>
      <c r="T170" s="44">
        <f>IF(COUNTA($A170:$R170)=0,"",IFERROR(IF($B170="","",MAX(0,ROUND((IF(OR($K170="Closed",$K170="Canceled"),IF($P170="",$Q170,$P170),'Settings'!$B$8)-$B170)*24,1))),""))</f>
        <v/>
      </c>
      <c r="U170" s="44">
        <f>IF(COUNTA($A170:$R170)=0,"",IFERROR(VLOOKUP($I170,'Settings'!$A$12:$B$15,2,FALSE),""))</f>
        <v/>
      </c>
      <c r="V170" s="45">
        <f>IF(COUNTA($A170:$R170)=0,"",IFERROR(IF(OR($B170="",$U170=""),"",$B170+$U170/24),""))</f>
        <v/>
      </c>
      <c r="W170" s="25">
        <f>IF(COUNTA($A170:$R170)=0,"",IFERROR(IF($V170="","",IF(OR($K170="Closed",$K170="Canceled"),IF(IF($P170="",$Q170,$P170)&lt;=$V170,"Met","Missed"),IF('Settings'!$B$8&gt;$V170,"Overdue","Within Target"))),""))</f>
        <v/>
      </c>
      <c r="X170" s="46">
        <f>IF(COUNTA($A170:$R170)=0,"",IFERROR(ROUND($S170/60*'Settings'!$B$5,2),0))</f>
        <v/>
      </c>
      <c r="Y170" s="46">
        <f>IF(COUNTA($A170:$R170)=0,"",IFERROR($R170+$X170,0))</f>
        <v/>
      </c>
      <c r="Z170" s="25">
        <f>IF(COUNTA($A170:$R170)=0,"",IFERROR(IF(OR($K170="Closed",$K170="Canceled"),"No",IF($O170="","Missing Due Date",IF(INT($O170)&lt;INT('Settings'!$B$8),"Overdue",IF(INT($O170)=INT('Settings'!$B$8),"Due Today",IF(INT($O170)&lt;=INT('Settings'!$B$8)+'Settings'!$B$6,"Due Soon","Upcoming"))))),"Check date"))</f>
        <v/>
      </c>
      <c r="AA170" s="27">
        <f>IF(COUNTA($A170:$R170)=0,"",IF($A170="","Missing ID",IF(COUNTIF($A$5:$A$1004,$A170)&gt;1,"Duplicate ID",IF(OR($B170="",$C170="",$D170="",$H170="",$I170="",$K170="",$L170="",$Q170=""),"Missing required field",IF(AND($K170="Closed",$P170=""),"Closed without Resolved At",IF(AND($P170&lt;&gt;"",$P170&lt;$B170),"Resolved before Reported",IF(AND($Q170&lt;&gt;"",$Q170&lt;$B170),"Last Updated before Reported","OK")))))))</f>
        <v/>
      </c>
    </row>
    <row r="171">
      <c r="A171" s="17" t="n"/>
      <c r="B171" s="41" t="n"/>
      <c r="C171" s="42" t="n"/>
      <c r="D171" s="17" t="n"/>
      <c r="E171" s="20" t="n"/>
      <c r="F171" s="17" t="n"/>
      <c r="G171" s="17" t="n"/>
      <c r="H171" s="17" t="n"/>
      <c r="I171" s="17" t="n"/>
      <c r="J171" s="41" t="n"/>
      <c r="K171" s="17" t="n"/>
      <c r="L171" s="17" t="n"/>
      <c r="M171" s="17" t="n"/>
      <c r="N171" s="20" t="n"/>
      <c r="O171" s="42" t="n"/>
      <c r="P171" s="41" t="n"/>
      <c r="Q171" s="41" t="n"/>
      <c r="R171" s="43" t="n"/>
      <c r="S171" s="22">
        <f>IF(COUNTA($A171:$R171)=0,"",IFERROR(IF($J171="","",MAX(0,ROUND((IF(OR($K171="Closed",$K171="Canceled"),IF($P171="",$Q171,$P171),'Settings'!$B$8)-$J171)*1440,0))),""))</f>
        <v/>
      </c>
      <c r="T171" s="44">
        <f>IF(COUNTA($A171:$R171)=0,"",IFERROR(IF($B171="","",MAX(0,ROUND((IF(OR($K171="Closed",$K171="Canceled"),IF($P171="",$Q171,$P171),'Settings'!$B$8)-$B171)*24,1))),""))</f>
        <v/>
      </c>
      <c r="U171" s="44">
        <f>IF(COUNTA($A171:$R171)=0,"",IFERROR(VLOOKUP($I171,'Settings'!$A$12:$B$15,2,FALSE),""))</f>
        <v/>
      </c>
      <c r="V171" s="45">
        <f>IF(COUNTA($A171:$R171)=0,"",IFERROR(IF(OR($B171="",$U171=""),"",$B171+$U171/24),""))</f>
        <v/>
      </c>
      <c r="W171" s="25">
        <f>IF(COUNTA($A171:$R171)=0,"",IFERROR(IF($V171="","",IF(OR($K171="Closed",$K171="Canceled"),IF(IF($P171="",$Q171,$P171)&lt;=$V171,"Met","Missed"),IF('Settings'!$B$8&gt;$V171,"Overdue","Within Target"))),""))</f>
        <v/>
      </c>
      <c r="X171" s="46">
        <f>IF(COUNTA($A171:$R171)=0,"",IFERROR(ROUND($S171/60*'Settings'!$B$5,2),0))</f>
        <v/>
      </c>
      <c r="Y171" s="46">
        <f>IF(COUNTA($A171:$R171)=0,"",IFERROR($R171+$X171,0))</f>
        <v/>
      </c>
      <c r="Z171" s="25">
        <f>IF(COUNTA($A171:$R171)=0,"",IFERROR(IF(OR($K171="Closed",$K171="Canceled"),"No",IF($O171="","Missing Due Date",IF(INT($O171)&lt;INT('Settings'!$B$8),"Overdue",IF(INT($O171)=INT('Settings'!$B$8),"Due Today",IF(INT($O171)&lt;=INT('Settings'!$B$8)+'Settings'!$B$6,"Due Soon","Upcoming"))))),"Check date"))</f>
        <v/>
      </c>
      <c r="AA171" s="27">
        <f>IF(COUNTA($A171:$R171)=0,"",IF($A171="","Missing ID",IF(COUNTIF($A$5:$A$1004,$A171)&gt;1,"Duplicate ID",IF(OR($B171="",$C171="",$D171="",$H171="",$I171="",$K171="",$L171="",$Q171=""),"Missing required field",IF(AND($K171="Closed",$P171=""),"Closed without Resolved At",IF(AND($P171&lt;&gt;"",$P171&lt;$B171),"Resolved before Reported",IF(AND($Q171&lt;&gt;"",$Q171&lt;$B171),"Last Updated before Reported","OK")))))))</f>
        <v/>
      </c>
    </row>
    <row r="172">
      <c r="A172" s="17" t="n"/>
      <c r="B172" s="41" t="n"/>
      <c r="C172" s="42" t="n"/>
      <c r="D172" s="17" t="n"/>
      <c r="E172" s="20" t="n"/>
      <c r="F172" s="17" t="n"/>
      <c r="G172" s="17" t="n"/>
      <c r="H172" s="17" t="n"/>
      <c r="I172" s="17" t="n"/>
      <c r="J172" s="41" t="n"/>
      <c r="K172" s="17" t="n"/>
      <c r="L172" s="17" t="n"/>
      <c r="M172" s="17" t="n"/>
      <c r="N172" s="20" t="n"/>
      <c r="O172" s="42" t="n"/>
      <c r="P172" s="41" t="n"/>
      <c r="Q172" s="41" t="n"/>
      <c r="R172" s="43" t="n"/>
      <c r="S172" s="22">
        <f>IF(COUNTA($A172:$R172)=0,"",IFERROR(IF($J172="","",MAX(0,ROUND((IF(OR($K172="Closed",$K172="Canceled"),IF($P172="",$Q172,$P172),'Settings'!$B$8)-$J172)*1440,0))),""))</f>
        <v/>
      </c>
      <c r="T172" s="44">
        <f>IF(COUNTA($A172:$R172)=0,"",IFERROR(IF($B172="","",MAX(0,ROUND((IF(OR($K172="Closed",$K172="Canceled"),IF($P172="",$Q172,$P172),'Settings'!$B$8)-$B172)*24,1))),""))</f>
        <v/>
      </c>
      <c r="U172" s="44">
        <f>IF(COUNTA($A172:$R172)=0,"",IFERROR(VLOOKUP($I172,'Settings'!$A$12:$B$15,2,FALSE),""))</f>
        <v/>
      </c>
      <c r="V172" s="45">
        <f>IF(COUNTA($A172:$R172)=0,"",IFERROR(IF(OR($B172="",$U172=""),"",$B172+$U172/24),""))</f>
        <v/>
      </c>
      <c r="W172" s="25">
        <f>IF(COUNTA($A172:$R172)=0,"",IFERROR(IF($V172="","",IF(OR($K172="Closed",$K172="Canceled"),IF(IF($P172="",$Q172,$P172)&lt;=$V172,"Met","Missed"),IF('Settings'!$B$8&gt;$V172,"Overdue","Within Target"))),""))</f>
        <v/>
      </c>
      <c r="X172" s="46">
        <f>IF(COUNTA($A172:$R172)=0,"",IFERROR(ROUND($S172/60*'Settings'!$B$5,2),0))</f>
        <v/>
      </c>
      <c r="Y172" s="46">
        <f>IF(COUNTA($A172:$R172)=0,"",IFERROR($R172+$X172,0))</f>
        <v/>
      </c>
      <c r="Z172" s="25">
        <f>IF(COUNTA($A172:$R172)=0,"",IFERROR(IF(OR($K172="Closed",$K172="Canceled"),"No",IF($O172="","Missing Due Date",IF(INT($O172)&lt;INT('Settings'!$B$8),"Overdue",IF(INT($O172)=INT('Settings'!$B$8),"Due Today",IF(INT($O172)&lt;=INT('Settings'!$B$8)+'Settings'!$B$6,"Due Soon","Upcoming"))))),"Check date"))</f>
        <v/>
      </c>
      <c r="AA172" s="27">
        <f>IF(COUNTA($A172:$R172)=0,"",IF($A172="","Missing ID",IF(COUNTIF($A$5:$A$1004,$A172)&gt;1,"Duplicate ID",IF(OR($B172="",$C172="",$D172="",$H172="",$I172="",$K172="",$L172="",$Q172=""),"Missing required field",IF(AND($K172="Closed",$P172=""),"Closed without Resolved At",IF(AND($P172&lt;&gt;"",$P172&lt;$B172),"Resolved before Reported",IF(AND($Q172&lt;&gt;"",$Q172&lt;$B172),"Last Updated before Reported","OK")))))))</f>
        <v/>
      </c>
    </row>
    <row r="173">
      <c r="A173" s="17" t="n"/>
      <c r="B173" s="41" t="n"/>
      <c r="C173" s="42" t="n"/>
      <c r="D173" s="17" t="n"/>
      <c r="E173" s="20" t="n"/>
      <c r="F173" s="17" t="n"/>
      <c r="G173" s="17" t="n"/>
      <c r="H173" s="17" t="n"/>
      <c r="I173" s="17" t="n"/>
      <c r="J173" s="41" t="n"/>
      <c r="K173" s="17" t="n"/>
      <c r="L173" s="17" t="n"/>
      <c r="M173" s="17" t="n"/>
      <c r="N173" s="20" t="n"/>
      <c r="O173" s="42" t="n"/>
      <c r="P173" s="41" t="n"/>
      <c r="Q173" s="41" t="n"/>
      <c r="R173" s="43" t="n"/>
      <c r="S173" s="22">
        <f>IF(COUNTA($A173:$R173)=0,"",IFERROR(IF($J173="","",MAX(0,ROUND((IF(OR($K173="Closed",$K173="Canceled"),IF($P173="",$Q173,$P173),'Settings'!$B$8)-$J173)*1440,0))),""))</f>
        <v/>
      </c>
      <c r="T173" s="44">
        <f>IF(COUNTA($A173:$R173)=0,"",IFERROR(IF($B173="","",MAX(0,ROUND((IF(OR($K173="Closed",$K173="Canceled"),IF($P173="",$Q173,$P173),'Settings'!$B$8)-$B173)*24,1))),""))</f>
        <v/>
      </c>
      <c r="U173" s="44">
        <f>IF(COUNTA($A173:$R173)=0,"",IFERROR(VLOOKUP($I173,'Settings'!$A$12:$B$15,2,FALSE),""))</f>
        <v/>
      </c>
      <c r="V173" s="45">
        <f>IF(COUNTA($A173:$R173)=0,"",IFERROR(IF(OR($B173="",$U173=""),"",$B173+$U173/24),""))</f>
        <v/>
      </c>
      <c r="W173" s="25">
        <f>IF(COUNTA($A173:$R173)=0,"",IFERROR(IF($V173="","",IF(OR($K173="Closed",$K173="Canceled"),IF(IF($P173="",$Q173,$P173)&lt;=$V173,"Met","Missed"),IF('Settings'!$B$8&gt;$V173,"Overdue","Within Target"))),""))</f>
        <v/>
      </c>
      <c r="X173" s="46">
        <f>IF(COUNTA($A173:$R173)=0,"",IFERROR(ROUND($S173/60*'Settings'!$B$5,2),0))</f>
        <v/>
      </c>
      <c r="Y173" s="46">
        <f>IF(COUNTA($A173:$R173)=0,"",IFERROR($R173+$X173,0))</f>
        <v/>
      </c>
      <c r="Z173" s="25">
        <f>IF(COUNTA($A173:$R173)=0,"",IFERROR(IF(OR($K173="Closed",$K173="Canceled"),"No",IF($O173="","Missing Due Date",IF(INT($O173)&lt;INT('Settings'!$B$8),"Overdue",IF(INT($O173)=INT('Settings'!$B$8),"Due Today",IF(INT($O173)&lt;=INT('Settings'!$B$8)+'Settings'!$B$6,"Due Soon","Upcoming"))))),"Check date"))</f>
        <v/>
      </c>
      <c r="AA173" s="27">
        <f>IF(COUNTA($A173:$R173)=0,"",IF($A173="","Missing ID",IF(COUNTIF($A$5:$A$1004,$A173)&gt;1,"Duplicate ID",IF(OR($B173="",$C173="",$D173="",$H173="",$I173="",$K173="",$L173="",$Q173=""),"Missing required field",IF(AND($K173="Closed",$P173=""),"Closed without Resolved At",IF(AND($P173&lt;&gt;"",$P173&lt;$B173),"Resolved before Reported",IF(AND($Q173&lt;&gt;"",$Q173&lt;$B173),"Last Updated before Reported","OK")))))))</f>
        <v/>
      </c>
    </row>
    <row r="174">
      <c r="A174" s="17" t="n"/>
      <c r="B174" s="41" t="n"/>
      <c r="C174" s="42" t="n"/>
      <c r="D174" s="17" t="n"/>
      <c r="E174" s="20" t="n"/>
      <c r="F174" s="17" t="n"/>
      <c r="G174" s="17" t="n"/>
      <c r="H174" s="17" t="n"/>
      <c r="I174" s="17" t="n"/>
      <c r="J174" s="41" t="n"/>
      <c r="K174" s="17" t="n"/>
      <c r="L174" s="17" t="n"/>
      <c r="M174" s="17" t="n"/>
      <c r="N174" s="20" t="n"/>
      <c r="O174" s="42" t="n"/>
      <c r="P174" s="41" t="n"/>
      <c r="Q174" s="41" t="n"/>
      <c r="R174" s="43" t="n"/>
      <c r="S174" s="22">
        <f>IF(COUNTA($A174:$R174)=0,"",IFERROR(IF($J174="","",MAX(0,ROUND((IF(OR($K174="Closed",$K174="Canceled"),IF($P174="",$Q174,$P174),'Settings'!$B$8)-$J174)*1440,0))),""))</f>
        <v/>
      </c>
      <c r="T174" s="44">
        <f>IF(COUNTA($A174:$R174)=0,"",IFERROR(IF($B174="","",MAX(0,ROUND((IF(OR($K174="Closed",$K174="Canceled"),IF($P174="",$Q174,$P174),'Settings'!$B$8)-$B174)*24,1))),""))</f>
        <v/>
      </c>
      <c r="U174" s="44">
        <f>IF(COUNTA($A174:$R174)=0,"",IFERROR(VLOOKUP($I174,'Settings'!$A$12:$B$15,2,FALSE),""))</f>
        <v/>
      </c>
      <c r="V174" s="45">
        <f>IF(COUNTA($A174:$R174)=0,"",IFERROR(IF(OR($B174="",$U174=""),"",$B174+$U174/24),""))</f>
        <v/>
      </c>
      <c r="W174" s="25">
        <f>IF(COUNTA($A174:$R174)=0,"",IFERROR(IF($V174="","",IF(OR($K174="Closed",$K174="Canceled"),IF(IF($P174="",$Q174,$P174)&lt;=$V174,"Met","Missed"),IF('Settings'!$B$8&gt;$V174,"Overdue","Within Target"))),""))</f>
        <v/>
      </c>
      <c r="X174" s="46">
        <f>IF(COUNTA($A174:$R174)=0,"",IFERROR(ROUND($S174/60*'Settings'!$B$5,2),0))</f>
        <v/>
      </c>
      <c r="Y174" s="46">
        <f>IF(COUNTA($A174:$R174)=0,"",IFERROR($R174+$X174,0))</f>
        <v/>
      </c>
      <c r="Z174" s="25">
        <f>IF(COUNTA($A174:$R174)=0,"",IFERROR(IF(OR($K174="Closed",$K174="Canceled"),"No",IF($O174="","Missing Due Date",IF(INT($O174)&lt;INT('Settings'!$B$8),"Overdue",IF(INT($O174)=INT('Settings'!$B$8),"Due Today",IF(INT($O174)&lt;=INT('Settings'!$B$8)+'Settings'!$B$6,"Due Soon","Upcoming"))))),"Check date"))</f>
        <v/>
      </c>
      <c r="AA174" s="27">
        <f>IF(COUNTA($A174:$R174)=0,"",IF($A174="","Missing ID",IF(COUNTIF($A$5:$A$1004,$A174)&gt;1,"Duplicate ID",IF(OR($B174="",$C174="",$D174="",$H174="",$I174="",$K174="",$L174="",$Q174=""),"Missing required field",IF(AND($K174="Closed",$P174=""),"Closed without Resolved At",IF(AND($P174&lt;&gt;"",$P174&lt;$B174),"Resolved before Reported",IF(AND($Q174&lt;&gt;"",$Q174&lt;$B174),"Last Updated before Reported","OK")))))))</f>
        <v/>
      </c>
    </row>
    <row r="175">
      <c r="A175" s="17" t="n"/>
      <c r="B175" s="41" t="n"/>
      <c r="C175" s="42" t="n"/>
      <c r="D175" s="17" t="n"/>
      <c r="E175" s="20" t="n"/>
      <c r="F175" s="17" t="n"/>
      <c r="G175" s="17" t="n"/>
      <c r="H175" s="17" t="n"/>
      <c r="I175" s="17" t="n"/>
      <c r="J175" s="41" t="n"/>
      <c r="K175" s="17" t="n"/>
      <c r="L175" s="17" t="n"/>
      <c r="M175" s="17" t="n"/>
      <c r="N175" s="20" t="n"/>
      <c r="O175" s="42" t="n"/>
      <c r="P175" s="41" t="n"/>
      <c r="Q175" s="41" t="n"/>
      <c r="R175" s="43" t="n"/>
      <c r="S175" s="22">
        <f>IF(COUNTA($A175:$R175)=0,"",IFERROR(IF($J175="","",MAX(0,ROUND((IF(OR($K175="Closed",$K175="Canceled"),IF($P175="",$Q175,$P175),'Settings'!$B$8)-$J175)*1440,0))),""))</f>
        <v/>
      </c>
      <c r="T175" s="44">
        <f>IF(COUNTA($A175:$R175)=0,"",IFERROR(IF($B175="","",MAX(0,ROUND((IF(OR($K175="Closed",$K175="Canceled"),IF($P175="",$Q175,$P175),'Settings'!$B$8)-$B175)*24,1))),""))</f>
        <v/>
      </c>
      <c r="U175" s="44">
        <f>IF(COUNTA($A175:$R175)=0,"",IFERROR(VLOOKUP($I175,'Settings'!$A$12:$B$15,2,FALSE),""))</f>
        <v/>
      </c>
      <c r="V175" s="45">
        <f>IF(COUNTA($A175:$R175)=0,"",IFERROR(IF(OR($B175="",$U175=""),"",$B175+$U175/24),""))</f>
        <v/>
      </c>
      <c r="W175" s="25">
        <f>IF(COUNTA($A175:$R175)=0,"",IFERROR(IF($V175="","",IF(OR($K175="Closed",$K175="Canceled"),IF(IF($P175="",$Q175,$P175)&lt;=$V175,"Met","Missed"),IF('Settings'!$B$8&gt;$V175,"Overdue","Within Target"))),""))</f>
        <v/>
      </c>
      <c r="X175" s="46">
        <f>IF(COUNTA($A175:$R175)=0,"",IFERROR(ROUND($S175/60*'Settings'!$B$5,2),0))</f>
        <v/>
      </c>
      <c r="Y175" s="46">
        <f>IF(COUNTA($A175:$R175)=0,"",IFERROR($R175+$X175,0))</f>
        <v/>
      </c>
      <c r="Z175" s="25">
        <f>IF(COUNTA($A175:$R175)=0,"",IFERROR(IF(OR($K175="Closed",$K175="Canceled"),"No",IF($O175="","Missing Due Date",IF(INT($O175)&lt;INT('Settings'!$B$8),"Overdue",IF(INT($O175)=INT('Settings'!$B$8),"Due Today",IF(INT($O175)&lt;=INT('Settings'!$B$8)+'Settings'!$B$6,"Due Soon","Upcoming"))))),"Check date"))</f>
        <v/>
      </c>
      <c r="AA175" s="27">
        <f>IF(COUNTA($A175:$R175)=0,"",IF($A175="","Missing ID",IF(COUNTIF($A$5:$A$1004,$A175)&gt;1,"Duplicate ID",IF(OR($B175="",$C175="",$D175="",$H175="",$I175="",$K175="",$L175="",$Q175=""),"Missing required field",IF(AND($K175="Closed",$P175=""),"Closed without Resolved At",IF(AND($P175&lt;&gt;"",$P175&lt;$B175),"Resolved before Reported",IF(AND($Q175&lt;&gt;"",$Q175&lt;$B175),"Last Updated before Reported","OK")))))))</f>
        <v/>
      </c>
    </row>
    <row r="176">
      <c r="A176" s="17" t="n"/>
      <c r="B176" s="41" t="n"/>
      <c r="C176" s="42" t="n"/>
      <c r="D176" s="17" t="n"/>
      <c r="E176" s="20" t="n"/>
      <c r="F176" s="17" t="n"/>
      <c r="G176" s="17" t="n"/>
      <c r="H176" s="17" t="n"/>
      <c r="I176" s="17" t="n"/>
      <c r="J176" s="41" t="n"/>
      <c r="K176" s="17" t="n"/>
      <c r="L176" s="17" t="n"/>
      <c r="M176" s="17" t="n"/>
      <c r="N176" s="20" t="n"/>
      <c r="O176" s="42" t="n"/>
      <c r="P176" s="41" t="n"/>
      <c r="Q176" s="41" t="n"/>
      <c r="R176" s="43" t="n"/>
      <c r="S176" s="22">
        <f>IF(COUNTA($A176:$R176)=0,"",IFERROR(IF($J176="","",MAX(0,ROUND((IF(OR($K176="Closed",$K176="Canceled"),IF($P176="",$Q176,$P176),'Settings'!$B$8)-$J176)*1440,0))),""))</f>
        <v/>
      </c>
      <c r="T176" s="44">
        <f>IF(COUNTA($A176:$R176)=0,"",IFERROR(IF($B176="","",MAX(0,ROUND((IF(OR($K176="Closed",$K176="Canceled"),IF($P176="",$Q176,$P176),'Settings'!$B$8)-$B176)*24,1))),""))</f>
        <v/>
      </c>
      <c r="U176" s="44">
        <f>IF(COUNTA($A176:$R176)=0,"",IFERROR(VLOOKUP($I176,'Settings'!$A$12:$B$15,2,FALSE),""))</f>
        <v/>
      </c>
      <c r="V176" s="45">
        <f>IF(COUNTA($A176:$R176)=0,"",IFERROR(IF(OR($B176="",$U176=""),"",$B176+$U176/24),""))</f>
        <v/>
      </c>
      <c r="W176" s="25">
        <f>IF(COUNTA($A176:$R176)=0,"",IFERROR(IF($V176="","",IF(OR($K176="Closed",$K176="Canceled"),IF(IF($P176="",$Q176,$P176)&lt;=$V176,"Met","Missed"),IF('Settings'!$B$8&gt;$V176,"Overdue","Within Target"))),""))</f>
        <v/>
      </c>
      <c r="X176" s="46">
        <f>IF(COUNTA($A176:$R176)=0,"",IFERROR(ROUND($S176/60*'Settings'!$B$5,2),0))</f>
        <v/>
      </c>
      <c r="Y176" s="46">
        <f>IF(COUNTA($A176:$R176)=0,"",IFERROR($R176+$X176,0))</f>
        <v/>
      </c>
      <c r="Z176" s="25">
        <f>IF(COUNTA($A176:$R176)=0,"",IFERROR(IF(OR($K176="Closed",$K176="Canceled"),"No",IF($O176="","Missing Due Date",IF(INT($O176)&lt;INT('Settings'!$B$8),"Overdue",IF(INT($O176)=INT('Settings'!$B$8),"Due Today",IF(INT($O176)&lt;=INT('Settings'!$B$8)+'Settings'!$B$6,"Due Soon","Upcoming"))))),"Check date"))</f>
        <v/>
      </c>
      <c r="AA176" s="27">
        <f>IF(COUNTA($A176:$R176)=0,"",IF($A176="","Missing ID",IF(COUNTIF($A$5:$A$1004,$A176)&gt;1,"Duplicate ID",IF(OR($B176="",$C176="",$D176="",$H176="",$I176="",$K176="",$L176="",$Q176=""),"Missing required field",IF(AND($K176="Closed",$P176=""),"Closed without Resolved At",IF(AND($P176&lt;&gt;"",$P176&lt;$B176),"Resolved before Reported",IF(AND($Q176&lt;&gt;"",$Q176&lt;$B176),"Last Updated before Reported","OK")))))))</f>
        <v/>
      </c>
    </row>
    <row r="177">
      <c r="A177" s="17" t="n"/>
      <c r="B177" s="41" t="n"/>
      <c r="C177" s="42" t="n"/>
      <c r="D177" s="17" t="n"/>
      <c r="E177" s="20" t="n"/>
      <c r="F177" s="17" t="n"/>
      <c r="G177" s="17" t="n"/>
      <c r="H177" s="17" t="n"/>
      <c r="I177" s="17" t="n"/>
      <c r="J177" s="41" t="n"/>
      <c r="K177" s="17" t="n"/>
      <c r="L177" s="17" t="n"/>
      <c r="M177" s="17" t="n"/>
      <c r="N177" s="20" t="n"/>
      <c r="O177" s="42" t="n"/>
      <c r="P177" s="41" t="n"/>
      <c r="Q177" s="41" t="n"/>
      <c r="R177" s="43" t="n"/>
      <c r="S177" s="22">
        <f>IF(COUNTA($A177:$R177)=0,"",IFERROR(IF($J177="","",MAX(0,ROUND((IF(OR($K177="Closed",$K177="Canceled"),IF($P177="",$Q177,$P177),'Settings'!$B$8)-$J177)*1440,0))),""))</f>
        <v/>
      </c>
      <c r="T177" s="44">
        <f>IF(COUNTA($A177:$R177)=0,"",IFERROR(IF($B177="","",MAX(0,ROUND((IF(OR($K177="Closed",$K177="Canceled"),IF($P177="",$Q177,$P177),'Settings'!$B$8)-$B177)*24,1))),""))</f>
        <v/>
      </c>
      <c r="U177" s="44">
        <f>IF(COUNTA($A177:$R177)=0,"",IFERROR(VLOOKUP($I177,'Settings'!$A$12:$B$15,2,FALSE),""))</f>
        <v/>
      </c>
      <c r="V177" s="45">
        <f>IF(COUNTA($A177:$R177)=0,"",IFERROR(IF(OR($B177="",$U177=""),"",$B177+$U177/24),""))</f>
        <v/>
      </c>
      <c r="W177" s="25">
        <f>IF(COUNTA($A177:$R177)=0,"",IFERROR(IF($V177="","",IF(OR($K177="Closed",$K177="Canceled"),IF(IF($P177="",$Q177,$P177)&lt;=$V177,"Met","Missed"),IF('Settings'!$B$8&gt;$V177,"Overdue","Within Target"))),""))</f>
        <v/>
      </c>
      <c r="X177" s="46">
        <f>IF(COUNTA($A177:$R177)=0,"",IFERROR(ROUND($S177/60*'Settings'!$B$5,2),0))</f>
        <v/>
      </c>
      <c r="Y177" s="46">
        <f>IF(COUNTA($A177:$R177)=0,"",IFERROR($R177+$X177,0))</f>
        <v/>
      </c>
      <c r="Z177" s="25">
        <f>IF(COUNTA($A177:$R177)=0,"",IFERROR(IF(OR($K177="Closed",$K177="Canceled"),"No",IF($O177="","Missing Due Date",IF(INT($O177)&lt;INT('Settings'!$B$8),"Overdue",IF(INT($O177)=INT('Settings'!$B$8),"Due Today",IF(INT($O177)&lt;=INT('Settings'!$B$8)+'Settings'!$B$6,"Due Soon","Upcoming"))))),"Check date"))</f>
        <v/>
      </c>
      <c r="AA177" s="27">
        <f>IF(COUNTA($A177:$R177)=0,"",IF($A177="","Missing ID",IF(COUNTIF($A$5:$A$1004,$A177)&gt;1,"Duplicate ID",IF(OR($B177="",$C177="",$D177="",$H177="",$I177="",$K177="",$L177="",$Q177=""),"Missing required field",IF(AND($K177="Closed",$P177=""),"Closed without Resolved At",IF(AND($P177&lt;&gt;"",$P177&lt;$B177),"Resolved before Reported",IF(AND($Q177&lt;&gt;"",$Q177&lt;$B177),"Last Updated before Reported","OK")))))))</f>
        <v/>
      </c>
    </row>
    <row r="178">
      <c r="A178" s="17" t="n"/>
      <c r="B178" s="41" t="n"/>
      <c r="C178" s="42" t="n"/>
      <c r="D178" s="17" t="n"/>
      <c r="E178" s="20" t="n"/>
      <c r="F178" s="17" t="n"/>
      <c r="G178" s="17" t="n"/>
      <c r="H178" s="17" t="n"/>
      <c r="I178" s="17" t="n"/>
      <c r="J178" s="41" t="n"/>
      <c r="K178" s="17" t="n"/>
      <c r="L178" s="17" t="n"/>
      <c r="M178" s="17" t="n"/>
      <c r="N178" s="20" t="n"/>
      <c r="O178" s="42" t="n"/>
      <c r="P178" s="41" t="n"/>
      <c r="Q178" s="41" t="n"/>
      <c r="R178" s="43" t="n"/>
      <c r="S178" s="22">
        <f>IF(COUNTA($A178:$R178)=0,"",IFERROR(IF($J178="","",MAX(0,ROUND((IF(OR($K178="Closed",$K178="Canceled"),IF($P178="",$Q178,$P178),'Settings'!$B$8)-$J178)*1440,0))),""))</f>
        <v/>
      </c>
      <c r="T178" s="44">
        <f>IF(COUNTA($A178:$R178)=0,"",IFERROR(IF($B178="","",MAX(0,ROUND((IF(OR($K178="Closed",$K178="Canceled"),IF($P178="",$Q178,$P178),'Settings'!$B$8)-$B178)*24,1))),""))</f>
        <v/>
      </c>
      <c r="U178" s="44">
        <f>IF(COUNTA($A178:$R178)=0,"",IFERROR(VLOOKUP($I178,'Settings'!$A$12:$B$15,2,FALSE),""))</f>
        <v/>
      </c>
      <c r="V178" s="45">
        <f>IF(COUNTA($A178:$R178)=0,"",IFERROR(IF(OR($B178="",$U178=""),"",$B178+$U178/24),""))</f>
        <v/>
      </c>
      <c r="W178" s="25">
        <f>IF(COUNTA($A178:$R178)=0,"",IFERROR(IF($V178="","",IF(OR($K178="Closed",$K178="Canceled"),IF(IF($P178="",$Q178,$P178)&lt;=$V178,"Met","Missed"),IF('Settings'!$B$8&gt;$V178,"Overdue","Within Target"))),""))</f>
        <v/>
      </c>
      <c r="X178" s="46">
        <f>IF(COUNTA($A178:$R178)=0,"",IFERROR(ROUND($S178/60*'Settings'!$B$5,2),0))</f>
        <v/>
      </c>
      <c r="Y178" s="46">
        <f>IF(COUNTA($A178:$R178)=0,"",IFERROR($R178+$X178,0))</f>
        <v/>
      </c>
      <c r="Z178" s="25">
        <f>IF(COUNTA($A178:$R178)=0,"",IFERROR(IF(OR($K178="Closed",$K178="Canceled"),"No",IF($O178="","Missing Due Date",IF(INT($O178)&lt;INT('Settings'!$B$8),"Overdue",IF(INT($O178)=INT('Settings'!$B$8),"Due Today",IF(INT($O178)&lt;=INT('Settings'!$B$8)+'Settings'!$B$6,"Due Soon","Upcoming"))))),"Check date"))</f>
        <v/>
      </c>
      <c r="AA178" s="27">
        <f>IF(COUNTA($A178:$R178)=0,"",IF($A178="","Missing ID",IF(COUNTIF($A$5:$A$1004,$A178)&gt;1,"Duplicate ID",IF(OR($B178="",$C178="",$D178="",$H178="",$I178="",$K178="",$L178="",$Q178=""),"Missing required field",IF(AND($K178="Closed",$P178=""),"Closed without Resolved At",IF(AND($P178&lt;&gt;"",$P178&lt;$B178),"Resolved before Reported",IF(AND($Q178&lt;&gt;"",$Q178&lt;$B178),"Last Updated before Reported","OK")))))))</f>
        <v/>
      </c>
    </row>
    <row r="179">
      <c r="A179" s="17" t="n"/>
      <c r="B179" s="41" t="n"/>
      <c r="C179" s="42" t="n"/>
      <c r="D179" s="17" t="n"/>
      <c r="E179" s="20" t="n"/>
      <c r="F179" s="17" t="n"/>
      <c r="G179" s="17" t="n"/>
      <c r="H179" s="17" t="n"/>
      <c r="I179" s="17" t="n"/>
      <c r="J179" s="41" t="n"/>
      <c r="K179" s="17" t="n"/>
      <c r="L179" s="17" t="n"/>
      <c r="M179" s="17" t="n"/>
      <c r="N179" s="20" t="n"/>
      <c r="O179" s="42" t="n"/>
      <c r="P179" s="41" t="n"/>
      <c r="Q179" s="41" t="n"/>
      <c r="R179" s="43" t="n"/>
      <c r="S179" s="22">
        <f>IF(COUNTA($A179:$R179)=0,"",IFERROR(IF($J179="","",MAX(0,ROUND((IF(OR($K179="Closed",$K179="Canceled"),IF($P179="",$Q179,$P179),'Settings'!$B$8)-$J179)*1440,0))),""))</f>
        <v/>
      </c>
      <c r="T179" s="44">
        <f>IF(COUNTA($A179:$R179)=0,"",IFERROR(IF($B179="","",MAX(0,ROUND((IF(OR($K179="Closed",$K179="Canceled"),IF($P179="",$Q179,$P179),'Settings'!$B$8)-$B179)*24,1))),""))</f>
        <v/>
      </c>
      <c r="U179" s="44">
        <f>IF(COUNTA($A179:$R179)=0,"",IFERROR(VLOOKUP($I179,'Settings'!$A$12:$B$15,2,FALSE),""))</f>
        <v/>
      </c>
      <c r="V179" s="45">
        <f>IF(COUNTA($A179:$R179)=0,"",IFERROR(IF(OR($B179="",$U179=""),"",$B179+$U179/24),""))</f>
        <v/>
      </c>
      <c r="W179" s="25">
        <f>IF(COUNTA($A179:$R179)=0,"",IFERROR(IF($V179="","",IF(OR($K179="Closed",$K179="Canceled"),IF(IF($P179="",$Q179,$P179)&lt;=$V179,"Met","Missed"),IF('Settings'!$B$8&gt;$V179,"Overdue","Within Target"))),""))</f>
        <v/>
      </c>
      <c r="X179" s="46">
        <f>IF(COUNTA($A179:$R179)=0,"",IFERROR(ROUND($S179/60*'Settings'!$B$5,2),0))</f>
        <v/>
      </c>
      <c r="Y179" s="46">
        <f>IF(COUNTA($A179:$R179)=0,"",IFERROR($R179+$X179,0))</f>
        <v/>
      </c>
      <c r="Z179" s="25">
        <f>IF(COUNTA($A179:$R179)=0,"",IFERROR(IF(OR($K179="Closed",$K179="Canceled"),"No",IF($O179="","Missing Due Date",IF(INT($O179)&lt;INT('Settings'!$B$8),"Overdue",IF(INT($O179)=INT('Settings'!$B$8),"Due Today",IF(INT($O179)&lt;=INT('Settings'!$B$8)+'Settings'!$B$6,"Due Soon","Upcoming"))))),"Check date"))</f>
        <v/>
      </c>
      <c r="AA179" s="27">
        <f>IF(COUNTA($A179:$R179)=0,"",IF($A179="","Missing ID",IF(COUNTIF($A$5:$A$1004,$A179)&gt;1,"Duplicate ID",IF(OR($B179="",$C179="",$D179="",$H179="",$I179="",$K179="",$L179="",$Q179=""),"Missing required field",IF(AND($K179="Closed",$P179=""),"Closed without Resolved At",IF(AND($P179&lt;&gt;"",$P179&lt;$B179),"Resolved before Reported",IF(AND($Q179&lt;&gt;"",$Q179&lt;$B179),"Last Updated before Reported","OK")))))))</f>
        <v/>
      </c>
    </row>
    <row r="180">
      <c r="A180" s="17" t="n"/>
      <c r="B180" s="41" t="n"/>
      <c r="C180" s="42" t="n"/>
      <c r="D180" s="17" t="n"/>
      <c r="E180" s="20" t="n"/>
      <c r="F180" s="17" t="n"/>
      <c r="G180" s="17" t="n"/>
      <c r="H180" s="17" t="n"/>
      <c r="I180" s="17" t="n"/>
      <c r="J180" s="41" t="n"/>
      <c r="K180" s="17" t="n"/>
      <c r="L180" s="17" t="n"/>
      <c r="M180" s="17" t="n"/>
      <c r="N180" s="20" t="n"/>
      <c r="O180" s="42" t="n"/>
      <c r="P180" s="41" t="n"/>
      <c r="Q180" s="41" t="n"/>
      <c r="R180" s="43" t="n"/>
      <c r="S180" s="22">
        <f>IF(COUNTA($A180:$R180)=0,"",IFERROR(IF($J180="","",MAX(0,ROUND((IF(OR($K180="Closed",$K180="Canceled"),IF($P180="",$Q180,$P180),'Settings'!$B$8)-$J180)*1440,0))),""))</f>
        <v/>
      </c>
      <c r="T180" s="44">
        <f>IF(COUNTA($A180:$R180)=0,"",IFERROR(IF($B180="","",MAX(0,ROUND((IF(OR($K180="Closed",$K180="Canceled"),IF($P180="",$Q180,$P180),'Settings'!$B$8)-$B180)*24,1))),""))</f>
        <v/>
      </c>
      <c r="U180" s="44">
        <f>IF(COUNTA($A180:$R180)=0,"",IFERROR(VLOOKUP($I180,'Settings'!$A$12:$B$15,2,FALSE),""))</f>
        <v/>
      </c>
      <c r="V180" s="45">
        <f>IF(COUNTA($A180:$R180)=0,"",IFERROR(IF(OR($B180="",$U180=""),"",$B180+$U180/24),""))</f>
        <v/>
      </c>
      <c r="W180" s="25">
        <f>IF(COUNTA($A180:$R180)=0,"",IFERROR(IF($V180="","",IF(OR($K180="Closed",$K180="Canceled"),IF(IF($P180="",$Q180,$P180)&lt;=$V180,"Met","Missed"),IF('Settings'!$B$8&gt;$V180,"Overdue","Within Target"))),""))</f>
        <v/>
      </c>
      <c r="X180" s="46">
        <f>IF(COUNTA($A180:$R180)=0,"",IFERROR(ROUND($S180/60*'Settings'!$B$5,2),0))</f>
        <v/>
      </c>
      <c r="Y180" s="46">
        <f>IF(COUNTA($A180:$R180)=0,"",IFERROR($R180+$X180,0))</f>
        <v/>
      </c>
      <c r="Z180" s="25">
        <f>IF(COUNTA($A180:$R180)=0,"",IFERROR(IF(OR($K180="Closed",$K180="Canceled"),"No",IF($O180="","Missing Due Date",IF(INT($O180)&lt;INT('Settings'!$B$8),"Overdue",IF(INT($O180)=INT('Settings'!$B$8),"Due Today",IF(INT($O180)&lt;=INT('Settings'!$B$8)+'Settings'!$B$6,"Due Soon","Upcoming"))))),"Check date"))</f>
        <v/>
      </c>
      <c r="AA180" s="27">
        <f>IF(COUNTA($A180:$R180)=0,"",IF($A180="","Missing ID",IF(COUNTIF($A$5:$A$1004,$A180)&gt;1,"Duplicate ID",IF(OR($B180="",$C180="",$D180="",$H180="",$I180="",$K180="",$L180="",$Q180=""),"Missing required field",IF(AND($K180="Closed",$P180=""),"Closed without Resolved At",IF(AND($P180&lt;&gt;"",$P180&lt;$B180),"Resolved before Reported",IF(AND($Q180&lt;&gt;"",$Q180&lt;$B180),"Last Updated before Reported","OK")))))))</f>
        <v/>
      </c>
    </row>
    <row r="181">
      <c r="A181" s="17" t="n"/>
      <c r="B181" s="41" t="n"/>
      <c r="C181" s="42" t="n"/>
      <c r="D181" s="17" t="n"/>
      <c r="E181" s="20" t="n"/>
      <c r="F181" s="17" t="n"/>
      <c r="G181" s="17" t="n"/>
      <c r="H181" s="17" t="n"/>
      <c r="I181" s="17" t="n"/>
      <c r="J181" s="41" t="n"/>
      <c r="K181" s="17" t="n"/>
      <c r="L181" s="17" t="n"/>
      <c r="M181" s="17" t="n"/>
      <c r="N181" s="20" t="n"/>
      <c r="O181" s="42" t="n"/>
      <c r="P181" s="41" t="n"/>
      <c r="Q181" s="41" t="n"/>
      <c r="R181" s="43" t="n"/>
      <c r="S181" s="22">
        <f>IF(COUNTA($A181:$R181)=0,"",IFERROR(IF($J181="","",MAX(0,ROUND((IF(OR($K181="Closed",$K181="Canceled"),IF($P181="",$Q181,$P181),'Settings'!$B$8)-$J181)*1440,0))),""))</f>
        <v/>
      </c>
      <c r="T181" s="44">
        <f>IF(COUNTA($A181:$R181)=0,"",IFERROR(IF($B181="","",MAX(0,ROUND((IF(OR($K181="Closed",$K181="Canceled"),IF($P181="",$Q181,$P181),'Settings'!$B$8)-$B181)*24,1))),""))</f>
        <v/>
      </c>
      <c r="U181" s="44">
        <f>IF(COUNTA($A181:$R181)=0,"",IFERROR(VLOOKUP($I181,'Settings'!$A$12:$B$15,2,FALSE),""))</f>
        <v/>
      </c>
      <c r="V181" s="45">
        <f>IF(COUNTA($A181:$R181)=0,"",IFERROR(IF(OR($B181="",$U181=""),"",$B181+$U181/24),""))</f>
        <v/>
      </c>
      <c r="W181" s="25">
        <f>IF(COUNTA($A181:$R181)=0,"",IFERROR(IF($V181="","",IF(OR($K181="Closed",$K181="Canceled"),IF(IF($P181="",$Q181,$P181)&lt;=$V181,"Met","Missed"),IF('Settings'!$B$8&gt;$V181,"Overdue","Within Target"))),""))</f>
        <v/>
      </c>
      <c r="X181" s="46">
        <f>IF(COUNTA($A181:$R181)=0,"",IFERROR(ROUND($S181/60*'Settings'!$B$5,2),0))</f>
        <v/>
      </c>
      <c r="Y181" s="46">
        <f>IF(COUNTA($A181:$R181)=0,"",IFERROR($R181+$X181,0))</f>
        <v/>
      </c>
      <c r="Z181" s="25">
        <f>IF(COUNTA($A181:$R181)=0,"",IFERROR(IF(OR($K181="Closed",$K181="Canceled"),"No",IF($O181="","Missing Due Date",IF(INT($O181)&lt;INT('Settings'!$B$8),"Overdue",IF(INT($O181)=INT('Settings'!$B$8),"Due Today",IF(INT($O181)&lt;=INT('Settings'!$B$8)+'Settings'!$B$6,"Due Soon","Upcoming"))))),"Check date"))</f>
        <v/>
      </c>
      <c r="AA181" s="27">
        <f>IF(COUNTA($A181:$R181)=0,"",IF($A181="","Missing ID",IF(COUNTIF($A$5:$A$1004,$A181)&gt;1,"Duplicate ID",IF(OR($B181="",$C181="",$D181="",$H181="",$I181="",$K181="",$L181="",$Q181=""),"Missing required field",IF(AND($K181="Closed",$P181=""),"Closed without Resolved At",IF(AND($P181&lt;&gt;"",$P181&lt;$B181),"Resolved before Reported",IF(AND($Q181&lt;&gt;"",$Q181&lt;$B181),"Last Updated before Reported","OK")))))))</f>
        <v/>
      </c>
    </row>
    <row r="182">
      <c r="A182" s="17" t="n"/>
      <c r="B182" s="41" t="n"/>
      <c r="C182" s="42" t="n"/>
      <c r="D182" s="17" t="n"/>
      <c r="E182" s="20" t="n"/>
      <c r="F182" s="17" t="n"/>
      <c r="G182" s="17" t="n"/>
      <c r="H182" s="17" t="n"/>
      <c r="I182" s="17" t="n"/>
      <c r="J182" s="41" t="n"/>
      <c r="K182" s="17" t="n"/>
      <c r="L182" s="17" t="n"/>
      <c r="M182" s="17" t="n"/>
      <c r="N182" s="20" t="n"/>
      <c r="O182" s="42" t="n"/>
      <c r="P182" s="41" t="n"/>
      <c r="Q182" s="41" t="n"/>
      <c r="R182" s="43" t="n"/>
      <c r="S182" s="22">
        <f>IF(COUNTA($A182:$R182)=0,"",IFERROR(IF($J182="","",MAX(0,ROUND((IF(OR($K182="Closed",$K182="Canceled"),IF($P182="",$Q182,$P182),'Settings'!$B$8)-$J182)*1440,0))),""))</f>
        <v/>
      </c>
      <c r="T182" s="44">
        <f>IF(COUNTA($A182:$R182)=0,"",IFERROR(IF($B182="","",MAX(0,ROUND((IF(OR($K182="Closed",$K182="Canceled"),IF($P182="",$Q182,$P182),'Settings'!$B$8)-$B182)*24,1))),""))</f>
        <v/>
      </c>
      <c r="U182" s="44">
        <f>IF(COUNTA($A182:$R182)=0,"",IFERROR(VLOOKUP($I182,'Settings'!$A$12:$B$15,2,FALSE),""))</f>
        <v/>
      </c>
      <c r="V182" s="45">
        <f>IF(COUNTA($A182:$R182)=0,"",IFERROR(IF(OR($B182="",$U182=""),"",$B182+$U182/24),""))</f>
        <v/>
      </c>
      <c r="W182" s="25">
        <f>IF(COUNTA($A182:$R182)=0,"",IFERROR(IF($V182="","",IF(OR($K182="Closed",$K182="Canceled"),IF(IF($P182="",$Q182,$P182)&lt;=$V182,"Met","Missed"),IF('Settings'!$B$8&gt;$V182,"Overdue","Within Target"))),""))</f>
        <v/>
      </c>
      <c r="X182" s="46">
        <f>IF(COUNTA($A182:$R182)=0,"",IFERROR(ROUND($S182/60*'Settings'!$B$5,2),0))</f>
        <v/>
      </c>
      <c r="Y182" s="46">
        <f>IF(COUNTA($A182:$R182)=0,"",IFERROR($R182+$X182,0))</f>
        <v/>
      </c>
      <c r="Z182" s="25">
        <f>IF(COUNTA($A182:$R182)=0,"",IFERROR(IF(OR($K182="Closed",$K182="Canceled"),"No",IF($O182="","Missing Due Date",IF(INT($O182)&lt;INT('Settings'!$B$8),"Overdue",IF(INT($O182)=INT('Settings'!$B$8),"Due Today",IF(INT($O182)&lt;=INT('Settings'!$B$8)+'Settings'!$B$6,"Due Soon","Upcoming"))))),"Check date"))</f>
        <v/>
      </c>
      <c r="AA182" s="27">
        <f>IF(COUNTA($A182:$R182)=0,"",IF($A182="","Missing ID",IF(COUNTIF($A$5:$A$1004,$A182)&gt;1,"Duplicate ID",IF(OR($B182="",$C182="",$D182="",$H182="",$I182="",$K182="",$L182="",$Q182=""),"Missing required field",IF(AND($K182="Closed",$P182=""),"Closed without Resolved At",IF(AND($P182&lt;&gt;"",$P182&lt;$B182),"Resolved before Reported",IF(AND($Q182&lt;&gt;"",$Q182&lt;$B182),"Last Updated before Reported","OK")))))))</f>
        <v/>
      </c>
    </row>
    <row r="183">
      <c r="A183" s="17" t="n"/>
      <c r="B183" s="41" t="n"/>
      <c r="C183" s="42" t="n"/>
      <c r="D183" s="17" t="n"/>
      <c r="E183" s="20" t="n"/>
      <c r="F183" s="17" t="n"/>
      <c r="G183" s="17" t="n"/>
      <c r="H183" s="17" t="n"/>
      <c r="I183" s="17" t="n"/>
      <c r="J183" s="41" t="n"/>
      <c r="K183" s="17" t="n"/>
      <c r="L183" s="17" t="n"/>
      <c r="M183" s="17" t="n"/>
      <c r="N183" s="20" t="n"/>
      <c r="O183" s="42" t="n"/>
      <c r="P183" s="41" t="n"/>
      <c r="Q183" s="41" t="n"/>
      <c r="R183" s="43" t="n"/>
      <c r="S183" s="22">
        <f>IF(COUNTA($A183:$R183)=0,"",IFERROR(IF($J183="","",MAX(0,ROUND((IF(OR($K183="Closed",$K183="Canceled"),IF($P183="",$Q183,$P183),'Settings'!$B$8)-$J183)*1440,0))),""))</f>
        <v/>
      </c>
      <c r="T183" s="44">
        <f>IF(COUNTA($A183:$R183)=0,"",IFERROR(IF($B183="","",MAX(0,ROUND((IF(OR($K183="Closed",$K183="Canceled"),IF($P183="",$Q183,$P183),'Settings'!$B$8)-$B183)*24,1))),""))</f>
        <v/>
      </c>
      <c r="U183" s="44">
        <f>IF(COUNTA($A183:$R183)=0,"",IFERROR(VLOOKUP($I183,'Settings'!$A$12:$B$15,2,FALSE),""))</f>
        <v/>
      </c>
      <c r="V183" s="45">
        <f>IF(COUNTA($A183:$R183)=0,"",IFERROR(IF(OR($B183="",$U183=""),"",$B183+$U183/24),""))</f>
        <v/>
      </c>
      <c r="W183" s="25">
        <f>IF(COUNTA($A183:$R183)=0,"",IFERROR(IF($V183="","",IF(OR($K183="Closed",$K183="Canceled"),IF(IF($P183="",$Q183,$P183)&lt;=$V183,"Met","Missed"),IF('Settings'!$B$8&gt;$V183,"Overdue","Within Target"))),""))</f>
        <v/>
      </c>
      <c r="X183" s="46">
        <f>IF(COUNTA($A183:$R183)=0,"",IFERROR(ROUND($S183/60*'Settings'!$B$5,2),0))</f>
        <v/>
      </c>
      <c r="Y183" s="46">
        <f>IF(COUNTA($A183:$R183)=0,"",IFERROR($R183+$X183,0))</f>
        <v/>
      </c>
      <c r="Z183" s="25">
        <f>IF(COUNTA($A183:$R183)=0,"",IFERROR(IF(OR($K183="Closed",$K183="Canceled"),"No",IF($O183="","Missing Due Date",IF(INT($O183)&lt;INT('Settings'!$B$8),"Overdue",IF(INT($O183)=INT('Settings'!$B$8),"Due Today",IF(INT($O183)&lt;=INT('Settings'!$B$8)+'Settings'!$B$6,"Due Soon","Upcoming"))))),"Check date"))</f>
        <v/>
      </c>
      <c r="AA183" s="27">
        <f>IF(COUNTA($A183:$R183)=0,"",IF($A183="","Missing ID",IF(COUNTIF($A$5:$A$1004,$A183)&gt;1,"Duplicate ID",IF(OR($B183="",$C183="",$D183="",$H183="",$I183="",$K183="",$L183="",$Q183=""),"Missing required field",IF(AND($K183="Closed",$P183=""),"Closed without Resolved At",IF(AND($P183&lt;&gt;"",$P183&lt;$B183),"Resolved before Reported",IF(AND($Q183&lt;&gt;"",$Q183&lt;$B183),"Last Updated before Reported","OK")))))))</f>
        <v/>
      </c>
    </row>
    <row r="184">
      <c r="A184" s="17" t="n"/>
      <c r="B184" s="41" t="n"/>
      <c r="C184" s="42" t="n"/>
      <c r="D184" s="17" t="n"/>
      <c r="E184" s="20" t="n"/>
      <c r="F184" s="17" t="n"/>
      <c r="G184" s="17" t="n"/>
      <c r="H184" s="17" t="n"/>
      <c r="I184" s="17" t="n"/>
      <c r="J184" s="41" t="n"/>
      <c r="K184" s="17" t="n"/>
      <c r="L184" s="17" t="n"/>
      <c r="M184" s="17" t="n"/>
      <c r="N184" s="20" t="n"/>
      <c r="O184" s="42" t="n"/>
      <c r="P184" s="41" t="n"/>
      <c r="Q184" s="41" t="n"/>
      <c r="R184" s="43" t="n"/>
      <c r="S184" s="22">
        <f>IF(COUNTA($A184:$R184)=0,"",IFERROR(IF($J184="","",MAX(0,ROUND((IF(OR($K184="Closed",$K184="Canceled"),IF($P184="",$Q184,$P184),'Settings'!$B$8)-$J184)*1440,0))),""))</f>
        <v/>
      </c>
      <c r="T184" s="44">
        <f>IF(COUNTA($A184:$R184)=0,"",IFERROR(IF($B184="","",MAX(0,ROUND((IF(OR($K184="Closed",$K184="Canceled"),IF($P184="",$Q184,$P184),'Settings'!$B$8)-$B184)*24,1))),""))</f>
        <v/>
      </c>
      <c r="U184" s="44">
        <f>IF(COUNTA($A184:$R184)=0,"",IFERROR(VLOOKUP($I184,'Settings'!$A$12:$B$15,2,FALSE),""))</f>
        <v/>
      </c>
      <c r="V184" s="45">
        <f>IF(COUNTA($A184:$R184)=0,"",IFERROR(IF(OR($B184="",$U184=""),"",$B184+$U184/24),""))</f>
        <v/>
      </c>
      <c r="W184" s="25">
        <f>IF(COUNTA($A184:$R184)=0,"",IFERROR(IF($V184="","",IF(OR($K184="Closed",$K184="Canceled"),IF(IF($P184="",$Q184,$P184)&lt;=$V184,"Met","Missed"),IF('Settings'!$B$8&gt;$V184,"Overdue","Within Target"))),""))</f>
        <v/>
      </c>
      <c r="X184" s="46">
        <f>IF(COUNTA($A184:$R184)=0,"",IFERROR(ROUND($S184/60*'Settings'!$B$5,2),0))</f>
        <v/>
      </c>
      <c r="Y184" s="46">
        <f>IF(COUNTA($A184:$R184)=0,"",IFERROR($R184+$X184,0))</f>
        <v/>
      </c>
      <c r="Z184" s="25">
        <f>IF(COUNTA($A184:$R184)=0,"",IFERROR(IF(OR($K184="Closed",$K184="Canceled"),"No",IF($O184="","Missing Due Date",IF(INT($O184)&lt;INT('Settings'!$B$8),"Overdue",IF(INT($O184)=INT('Settings'!$B$8),"Due Today",IF(INT($O184)&lt;=INT('Settings'!$B$8)+'Settings'!$B$6,"Due Soon","Upcoming"))))),"Check date"))</f>
        <v/>
      </c>
      <c r="AA184" s="27">
        <f>IF(COUNTA($A184:$R184)=0,"",IF($A184="","Missing ID",IF(COUNTIF($A$5:$A$1004,$A184)&gt;1,"Duplicate ID",IF(OR($B184="",$C184="",$D184="",$H184="",$I184="",$K184="",$L184="",$Q184=""),"Missing required field",IF(AND($K184="Closed",$P184=""),"Closed without Resolved At",IF(AND($P184&lt;&gt;"",$P184&lt;$B184),"Resolved before Reported",IF(AND($Q184&lt;&gt;"",$Q184&lt;$B184),"Last Updated before Reported","OK")))))))</f>
        <v/>
      </c>
    </row>
    <row r="185">
      <c r="A185" s="17" t="n"/>
      <c r="B185" s="41" t="n"/>
      <c r="C185" s="42" t="n"/>
      <c r="D185" s="17" t="n"/>
      <c r="E185" s="20" t="n"/>
      <c r="F185" s="17" t="n"/>
      <c r="G185" s="17" t="n"/>
      <c r="H185" s="17" t="n"/>
      <c r="I185" s="17" t="n"/>
      <c r="J185" s="41" t="n"/>
      <c r="K185" s="17" t="n"/>
      <c r="L185" s="17" t="n"/>
      <c r="M185" s="17" t="n"/>
      <c r="N185" s="20" t="n"/>
      <c r="O185" s="42" t="n"/>
      <c r="P185" s="41" t="n"/>
      <c r="Q185" s="41" t="n"/>
      <c r="R185" s="43" t="n"/>
      <c r="S185" s="22">
        <f>IF(COUNTA($A185:$R185)=0,"",IFERROR(IF($J185="","",MAX(0,ROUND((IF(OR($K185="Closed",$K185="Canceled"),IF($P185="",$Q185,$P185),'Settings'!$B$8)-$J185)*1440,0))),""))</f>
        <v/>
      </c>
      <c r="T185" s="44">
        <f>IF(COUNTA($A185:$R185)=0,"",IFERROR(IF($B185="","",MAX(0,ROUND((IF(OR($K185="Closed",$K185="Canceled"),IF($P185="",$Q185,$P185),'Settings'!$B$8)-$B185)*24,1))),""))</f>
        <v/>
      </c>
      <c r="U185" s="44">
        <f>IF(COUNTA($A185:$R185)=0,"",IFERROR(VLOOKUP($I185,'Settings'!$A$12:$B$15,2,FALSE),""))</f>
        <v/>
      </c>
      <c r="V185" s="45">
        <f>IF(COUNTA($A185:$R185)=0,"",IFERROR(IF(OR($B185="",$U185=""),"",$B185+$U185/24),""))</f>
        <v/>
      </c>
      <c r="W185" s="25">
        <f>IF(COUNTA($A185:$R185)=0,"",IFERROR(IF($V185="","",IF(OR($K185="Closed",$K185="Canceled"),IF(IF($P185="",$Q185,$P185)&lt;=$V185,"Met","Missed"),IF('Settings'!$B$8&gt;$V185,"Overdue","Within Target"))),""))</f>
        <v/>
      </c>
      <c r="X185" s="46">
        <f>IF(COUNTA($A185:$R185)=0,"",IFERROR(ROUND($S185/60*'Settings'!$B$5,2),0))</f>
        <v/>
      </c>
      <c r="Y185" s="46">
        <f>IF(COUNTA($A185:$R185)=0,"",IFERROR($R185+$X185,0))</f>
        <v/>
      </c>
      <c r="Z185" s="25">
        <f>IF(COUNTA($A185:$R185)=0,"",IFERROR(IF(OR($K185="Closed",$K185="Canceled"),"No",IF($O185="","Missing Due Date",IF(INT($O185)&lt;INT('Settings'!$B$8),"Overdue",IF(INT($O185)=INT('Settings'!$B$8),"Due Today",IF(INT($O185)&lt;=INT('Settings'!$B$8)+'Settings'!$B$6,"Due Soon","Upcoming"))))),"Check date"))</f>
        <v/>
      </c>
      <c r="AA185" s="27">
        <f>IF(COUNTA($A185:$R185)=0,"",IF($A185="","Missing ID",IF(COUNTIF($A$5:$A$1004,$A185)&gt;1,"Duplicate ID",IF(OR($B185="",$C185="",$D185="",$H185="",$I185="",$K185="",$L185="",$Q185=""),"Missing required field",IF(AND($K185="Closed",$P185=""),"Closed without Resolved At",IF(AND($P185&lt;&gt;"",$P185&lt;$B185),"Resolved before Reported",IF(AND($Q185&lt;&gt;"",$Q185&lt;$B185),"Last Updated before Reported","OK")))))))</f>
        <v/>
      </c>
    </row>
    <row r="186">
      <c r="A186" s="17" t="n"/>
      <c r="B186" s="41" t="n"/>
      <c r="C186" s="42" t="n"/>
      <c r="D186" s="17" t="n"/>
      <c r="E186" s="20" t="n"/>
      <c r="F186" s="17" t="n"/>
      <c r="G186" s="17" t="n"/>
      <c r="H186" s="17" t="n"/>
      <c r="I186" s="17" t="n"/>
      <c r="J186" s="41" t="n"/>
      <c r="K186" s="17" t="n"/>
      <c r="L186" s="17" t="n"/>
      <c r="M186" s="17" t="n"/>
      <c r="N186" s="20" t="n"/>
      <c r="O186" s="42" t="n"/>
      <c r="P186" s="41" t="n"/>
      <c r="Q186" s="41" t="n"/>
      <c r="R186" s="43" t="n"/>
      <c r="S186" s="22">
        <f>IF(COUNTA($A186:$R186)=0,"",IFERROR(IF($J186="","",MAX(0,ROUND((IF(OR($K186="Closed",$K186="Canceled"),IF($P186="",$Q186,$P186),'Settings'!$B$8)-$J186)*1440,0))),""))</f>
        <v/>
      </c>
      <c r="T186" s="44">
        <f>IF(COUNTA($A186:$R186)=0,"",IFERROR(IF($B186="","",MAX(0,ROUND((IF(OR($K186="Closed",$K186="Canceled"),IF($P186="",$Q186,$P186),'Settings'!$B$8)-$B186)*24,1))),""))</f>
        <v/>
      </c>
      <c r="U186" s="44">
        <f>IF(COUNTA($A186:$R186)=0,"",IFERROR(VLOOKUP($I186,'Settings'!$A$12:$B$15,2,FALSE),""))</f>
        <v/>
      </c>
      <c r="V186" s="45">
        <f>IF(COUNTA($A186:$R186)=0,"",IFERROR(IF(OR($B186="",$U186=""),"",$B186+$U186/24),""))</f>
        <v/>
      </c>
      <c r="W186" s="25">
        <f>IF(COUNTA($A186:$R186)=0,"",IFERROR(IF($V186="","",IF(OR($K186="Closed",$K186="Canceled"),IF(IF($P186="",$Q186,$P186)&lt;=$V186,"Met","Missed"),IF('Settings'!$B$8&gt;$V186,"Overdue","Within Target"))),""))</f>
        <v/>
      </c>
      <c r="X186" s="46">
        <f>IF(COUNTA($A186:$R186)=0,"",IFERROR(ROUND($S186/60*'Settings'!$B$5,2),0))</f>
        <v/>
      </c>
      <c r="Y186" s="46">
        <f>IF(COUNTA($A186:$R186)=0,"",IFERROR($R186+$X186,0))</f>
        <v/>
      </c>
      <c r="Z186" s="25">
        <f>IF(COUNTA($A186:$R186)=0,"",IFERROR(IF(OR($K186="Closed",$K186="Canceled"),"No",IF($O186="","Missing Due Date",IF(INT($O186)&lt;INT('Settings'!$B$8),"Overdue",IF(INT($O186)=INT('Settings'!$B$8),"Due Today",IF(INT($O186)&lt;=INT('Settings'!$B$8)+'Settings'!$B$6,"Due Soon","Upcoming"))))),"Check date"))</f>
        <v/>
      </c>
      <c r="AA186" s="27">
        <f>IF(COUNTA($A186:$R186)=0,"",IF($A186="","Missing ID",IF(COUNTIF($A$5:$A$1004,$A186)&gt;1,"Duplicate ID",IF(OR($B186="",$C186="",$D186="",$H186="",$I186="",$K186="",$L186="",$Q186=""),"Missing required field",IF(AND($K186="Closed",$P186=""),"Closed without Resolved At",IF(AND($P186&lt;&gt;"",$P186&lt;$B186),"Resolved before Reported",IF(AND($Q186&lt;&gt;"",$Q186&lt;$B186),"Last Updated before Reported","OK")))))))</f>
        <v/>
      </c>
    </row>
    <row r="187">
      <c r="A187" s="17" t="n"/>
      <c r="B187" s="41" t="n"/>
      <c r="C187" s="42" t="n"/>
      <c r="D187" s="17" t="n"/>
      <c r="E187" s="20" t="n"/>
      <c r="F187" s="17" t="n"/>
      <c r="G187" s="17" t="n"/>
      <c r="H187" s="17" t="n"/>
      <c r="I187" s="17" t="n"/>
      <c r="J187" s="41" t="n"/>
      <c r="K187" s="17" t="n"/>
      <c r="L187" s="17" t="n"/>
      <c r="M187" s="17" t="n"/>
      <c r="N187" s="20" t="n"/>
      <c r="O187" s="42" t="n"/>
      <c r="P187" s="41" t="n"/>
      <c r="Q187" s="41" t="n"/>
      <c r="R187" s="43" t="n"/>
      <c r="S187" s="22">
        <f>IF(COUNTA($A187:$R187)=0,"",IFERROR(IF($J187="","",MAX(0,ROUND((IF(OR($K187="Closed",$K187="Canceled"),IF($P187="",$Q187,$P187),'Settings'!$B$8)-$J187)*1440,0))),""))</f>
        <v/>
      </c>
      <c r="T187" s="44">
        <f>IF(COUNTA($A187:$R187)=0,"",IFERROR(IF($B187="","",MAX(0,ROUND((IF(OR($K187="Closed",$K187="Canceled"),IF($P187="",$Q187,$P187),'Settings'!$B$8)-$B187)*24,1))),""))</f>
        <v/>
      </c>
      <c r="U187" s="44">
        <f>IF(COUNTA($A187:$R187)=0,"",IFERROR(VLOOKUP($I187,'Settings'!$A$12:$B$15,2,FALSE),""))</f>
        <v/>
      </c>
      <c r="V187" s="45">
        <f>IF(COUNTA($A187:$R187)=0,"",IFERROR(IF(OR($B187="",$U187=""),"",$B187+$U187/24),""))</f>
        <v/>
      </c>
      <c r="W187" s="25">
        <f>IF(COUNTA($A187:$R187)=0,"",IFERROR(IF($V187="","",IF(OR($K187="Closed",$K187="Canceled"),IF(IF($P187="",$Q187,$P187)&lt;=$V187,"Met","Missed"),IF('Settings'!$B$8&gt;$V187,"Overdue","Within Target"))),""))</f>
        <v/>
      </c>
      <c r="X187" s="46">
        <f>IF(COUNTA($A187:$R187)=0,"",IFERROR(ROUND($S187/60*'Settings'!$B$5,2),0))</f>
        <v/>
      </c>
      <c r="Y187" s="46">
        <f>IF(COUNTA($A187:$R187)=0,"",IFERROR($R187+$X187,0))</f>
        <v/>
      </c>
      <c r="Z187" s="25">
        <f>IF(COUNTA($A187:$R187)=0,"",IFERROR(IF(OR($K187="Closed",$K187="Canceled"),"No",IF($O187="","Missing Due Date",IF(INT($O187)&lt;INT('Settings'!$B$8),"Overdue",IF(INT($O187)=INT('Settings'!$B$8),"Due Today",IF(INT($O187)&lt;=INT('Settings'!$B$8)+'Settings'!$B$6,"Due Soon","Upcoming"))))),"Check date"))</f>
        <v/>
      </c>
      <c r="AA187" s="27">
        <f>IF(COUNTA($A187:$R187)=0,"",IF($A187="","Missing ID",IF(COUNTIF($A$5:$A$1004,$A187)&gt;1,"Duplicate ID",IF(OR($B187="",$C187="",$D187="",$H187="",$I187="",$K187="",$L187="",$Q187=""),"Missing required field",IF(AND($K187="Closed",$P187=""),"Closed without Resolved At",IF(AND($P187&lt;&gt;"",$P187&lt;$B187),"Resolved before Reported",IF(AND($Q187&lt;&gt;"",$Q187&lt;$B187),"Last Updated before Reported","OK")))))))</f>
        <v/>
      </c>
    </row>
    <row r="188">
      <c r="A188" s="17" t="n"/>
      <c r="B188" s="41" t="n"/>
      <c r="C188" s="42" t="n"/>
      <c r="D188" s="17" t="n"/>
      <c r="E188" s="20" t="n"/>
      <c r="F188" s="17" t="n"/>
      <c r="G188" s="17" t="n"/>
      <c r="H188" s="17" t="n"/>
      <c r="I188" s="17" t="n"/>
      <c r="J188" s="41" t="n"/>
      <c r="K188" s="17" t="n"/>
      <c r="L188" s="17" t="n"/>
      <c r="M188" s="17" t="n"/>
      <c r="N188" s="20" t="n"/>
      <c r="O188" s="42" t="n"/>
      <c r="P188" s="41" t="n"/>
      <c r="Q188" s="41" t="n"/>
      <c r="R188" s="43" t="n"/>
      <c r="S188" s="22">
        <f>IF(COUNTA($A188:$R188)=0,"",IFERROR(IF($J188="","",MAX(0,ROUND((IF(OR($K188="Closed",$K188="Canceled"),IF($P188="",$Q188,$P188),'Settings'!$B$8)-$J188)*1440,0))),""))</f>
        <v/>
      </c>
      <c r="T188" s="44">
        <f>IF(COUNTA($A188:$R188)=0,"",IFERROR(IF($B188="","",MAX(0,ROUND((IF(OR($K188="Closed",$K188="Canceled"),IF($P188="",$Q188,$P188),'Settings'!$B$8)-$B188)*24,1))),""))</f>
        <v/>
      </c>
      <c r="U188" s="44">
        <f>IF(COUNTA($A188:$R188)=0,"",IFERROR(VLOOKUP($I188,'Settings'!$A$12:$B$15,2,FALSE),""))</f>
        <v/>
      </c>
      <c r="V188" s="45">
        <f>IF(COUNTA($A188:$R188)=0,"",IFERROR(IF(OR($B188="",$U188=""),"",$B188+$U188/24),""))</f>
        <v/>
      </c>
      <c r="W188" s="25">
        <f>IF(COUNTA($A188:$R188)=0,"",IFERROR(IF($V188="","",IF(OR($K188="Closed",$K188="Canceled"),IF(IF($P188="",$Q188,$P188)&lt;=$V188,"Met","Missed"),IF('Settings'!$B$8&gt;$V188,"Overdue","Within Target"))),""))</f>
        <v/>
      </c>
      <c r="X188" s="46">
        <f>IF(COUNTA($A188:$R188)=0,"",IFERROR(ROUND($S188/60*'Settings'!$B$5,2),0))</f>
        <v/>
      </c>
      <c r="Y188" s="46">
        <f>IF(COUNTA($A188:$R188)=0,"",IFERROR($R188+$X188,0))</f>
        <v/>
      </c>
      <c r="Z188" s="25">
        <f>IF(COUNTA($A188:$R188)=0,"",IFERROR(IF(OR($K188="Closed",$K188="Canceled"),"No",IF($O188="","Missing Due Date",IF(INT($O188)&lt;INT('Settings'!$B$8),"Overdue",IF(INT($O188)=INT('Settings'!$B$8),"Due Today",IF(INT($O188)&lt;=INT('Settings'!$B$8)+'Settings'!$B$6,"Due Soon","Upcoming"))))),"Check date"))</f>
        <v/>
      </c>
      <c r="AA188" s="27">
        <f>IF(COUNTA($A188:$R188)=0,"",IF($A188="","Missing ID",IF(COUNTIF($A$5:$A$1004,$A188)&gt;1,"Duplicate ID",IF(OR($B188="",$C188="",$D188="",$H188="",$I188="",$K188="",$L188="",$Q188=""),"Missing required field",IF(AND($K188="Closed",$P188=""),"Closed without Resolved At",IF(AND($P188&lt;&gt;"",$P188&lt;$B188),"Resolved before Reported",IF(AND($Q188&lt;&gt;"",$Q188&lt;$B188),"Last Updated before Reported","OK")))))))</f>
        <v/>
      </c>
    </row>
    <row r="189">
      <c r="A189" s="17" t="n"/>
      <c r="B189" s="41" t="n"/>
      <c r="C189" s="42" t="n"/>
      <c r="D189" s="17" t="n"/>
      <c r="E189" s="20" t="n"/>
      <c r="F189" s="17" t="n"/>
      <c r="G189" s="17" t="n"/>
      <c r="H189" s="17" t="n"/>
      <c r="I189" s="17" t="n"/>
      <c r="J189" s="41" t="n"/>
      <c r="K189" s="17" t="n"/>
      <c r="L189" s="17" t="n"/>
      <c r="M189" s="17" t="n"/>
      <c r="N189" s="20" t="n"/>
      <c r="O189" s="42" t="n"/>
      <c r="P189" s="41" t="n"/>
      <c r="Q189" s="41" t="n"/>
      <c r="R189" s="43" t="n"/>
      <c r="S189" s="22">
        <f>IF(COUNTA($A189:$R189)=0,"",IFERROR(IF($J189="","",MAX(0,ROUND((IF(OR($K189="Closed",$K189="Canceled"),IF($P189="",$Q189,$P189),'Settings'!$B$8)-$J189)*1440,0))),""))</f>
        <v/>
      </c>
      <c r="T189" s="44">
        <f>IF(COUNTA($A189:$R189)=0,"",IFERROR(IF($B189="","",MAX(0,ROUND((IF(OR($K189="Closed",$K189="Canceled"),IF($P189="",$Q189,$P189),'Settings'!$B$8)-$B189)*24,1))),""))</f>
        <v/>
      </c>
      <c r="U189" s="44">
        <f>IF(COUNTA($A189:$R189)=0,"",IFERROR(VLOOKUP($I189,'Settings'!$A$12:$B$15,2,FALSE),""))</f>
        <v/>
      </c>
      <c r="V189" s="45">
        <f>IF(COUNTA($A189:$R189)=0,"",IFERROR(IF(OR($B189="",$U189=""),"",$B189+$U189/24),""))</f>
        <v/>
      </c>
      <c r="W189" s="25">
        <f>IF(COUNTA($A189:$R189)=0,"",IFERROR(IF($V189="","",IF(OR($K189="Closed",$K189="Canceled"),IF(IF($P189="",$Q189,$P189)&lt;=$V189,"Met","Missed"),IF('Settings'!$B$8&gt;$V189,"Overdue","Within Target"))),""))</f>
        <v/>
      </c>
      <c r="X189" s="46">
        <f>IF(COUNTA($A189:$R189)=0,"",IFERROR(ROUND($S189/60*'Settings'!$B$5,2),0))</f>
        <v/>
      </c>
      <c r="Y189" s="46">
        <f>IF(COUNTA($A189:$R189)=0,"",IFERROR($R189+$X189,0))</f>
        <v/>
      </c>
      <c r="Z189" s="25">
        <f>IF(COUNTA($A189:$R189)=0,"",IFERROR(IF(OR($K189="Closed",$K189="Canceled"),"No",IF($O189="","Missing Due Date",IF(INT($O189)&lt;INT('Settings'!$B$8),"Overdue",IF(INT($O189)=INT('Settings'!$B$8),"Due Today",IF(INT($O189)&lt;=INT('Settings'!$B$8)+'Settings'!$B$6,"Due Soon","Upcoming"))))),"Check date"))</f>
        <v/>
      </c>
      <c r="AA189" s="27">
        <f>IF(COUNTA($A189:$R189)=0,"",IF($A189="","Missing ID",IF(COUNTIF($A$5:$A$1004,$A189)&gt;1,"Duplicate ID",IF(OR($B189="",$C189="",$D189="",$H189="",$I189="",$K189="",$L189="",$Q189=""),"Missing required field",IF(AND($K189="Closed",$P189=""),"Closed without Resolved At",IF(AND($P189&lt;&gt;"",$P189&lt;$B189),"Resolved before Reported",IF(AND($Q189&lt;&gt;"",$Q189&lt;$B189),"Last Updated before Reported","OK")))))))</f>
        <v/>
      </c>
    </row>
    <row r="190">
      <c r="A190" s="17" t="n"/>
      <c r="B190" s="41" t="n"/>
      <c r="C190" s="42" t="n"/>
      <c r="D190" s="17" t="n"/>
      <c r="E190" s="20" t="n"/>
      <c r="F190" s="17" t="n"/>
      <c r="G190" s="17" t="n"/>
      <c r="H190" s="17" t="n"/>
      <c r="I190" s="17" t="n"/>
      <c r="J190" s="41" t="n"/>
      <c r="K190" s="17" t="n"/>
      <c r="L190" s="17" t="n"/>
      <c r="M190" s="17" t="n"/>
      <c r="N190" s="20" t="n"/>
      <c r="O190" s="42" t="n"/>
      <c r="P190" s="41" t="n"/>
      <c r="Q190" s="41" t="n"/>
      <c r="R190" s="43" t="n"/>
      <c r="S190" s="22">
        <f>IF(COUNTA($A190:$R190)=0,"",IFERROR(IF($J190="","",MAX(0,ROUND((IF(OR($K190="Closed",$K190="Canceled"),IF($P190="",$Q190,$P190),'Settings'!$B$8)-$J190)*1440,0))),""))</f>
        <v/>
      </c>
      <c r="T190" s="44">
        <f>IF(COUNTA($A190:$R190)=0,"",IFERROR(IF($B190="","",MAX(0,ROUND((IF(OR($K190="Closed",$K190="Canceled"),IF($P190="",$Q190,$P190),'Settings'!$B$8)-$B190)*24,1))),""))</f>
        <v/>
      </c>
      <c r="U190" s="44">
        <f>IF(COUNTA($A190:$R190)=0,"",IFERROR(VLOOKUP($I190,'Settings'!$A$12:$B$15,2,FALSE),""))</f>
        <v/>
      </c>
      <c r="V190" s="45">
        <f>IF(COUNTA($A190:$R190)=0,"",IFERROR(IF(OR($B190="",$U190=""),"",$B190+$U190/24),""))</f>
        <v/>
      </c>
      <c r="W190" s="25">
        <f>IF(COUNTA($A190:$R190)=0,"",IFERROR(IF($V190="","",IF(OR($K190="Closed",$K190="Canceled"),IF(IF($P190="",$Q190,$P190)&lt;=$V190,"Met","Missed"),IF('Settings'!$B$8&gt;$V190,"Overdue","Within Target"))),""))</f>
        <v/>
      </c>
      <c r="X190" s="46">
        <f>IF(COUNTA($A190:$R190)=0,"",IFERROR(ROUND($S190/60*'Settings'!$B$5,2),0))</f>
        <v/>
      </c>
      <c r="Y190" s="46">
        <f>IF(COUNTA($A190:$R190)=0,"",IFERROR($R190+$X190,0))</f>
        <v/>
      </c>
      <c r="Z190" s="25">
        <f>IF(COUNTA($A190:$R190)=0,"",IFERROR(IF(OR($K190="Closed",$K190="Canceled"),"No",IF($O190="","Missing Due Date",IF(INT($O190)&lt;INT('Settings'!$B$8),"Overdue",IF(INT($O190)=INT('Settings'!$B$8),"Due Today",IF(INT($O190)&lt;=INT('Settings'!$B$8)+'Settings'!$B$6,"Due Soon","Upcoming"))))),"Check date"))</f>
        <v/>
      </c>
      <c r="AA190" s="27">
        <f>IF(COUNTA($A190:$R190)=0,"",IF($A190="","Missing ID",IF(COUNTIF($A$5:$A$1004,$A190)&gt;1,"Duplicate ID",IF(OR($B190="",$C190="",$D190="",$H190="",$I190="",$K190="",$L190="",$Q190=""),"Missing required field",IF(AND($K190="Closed",$P190=""),"Closed without Resolved At",IF(AND($P190&lt;&gt;"",$P190&lt;$B190),"Resolved before Reported",IF(AND($Q190&lt;&gt;"",$Q190&lt;$B190),"Last Updated before Reported","OK")))))))</f>
        <v/>
      </c>
    </row>
    <row r="191">
      <c r="A191" s="17" t="n"/>
      <c r="B191" s="41" t="n"/>
      <c r="C191" s="42" t="n"/>
      <c r="D191" s="17" t="n"/>
      <c r="E191" s="20" t="n"/>
      <c r="F191" s="17" t="n"/>
      <c r="G191" s="17" t="n"/>
      <c r="H191" s="17" t="n"/>
      <c r="I191" s="17" t="n"/>
      <c r="J191" s="41" t="n"/>
      <c r="K191" s="17" t="n"/>
      <c r="L191" s="17" t="n"/>
      <c r="M191" s="17" t="n"/>
      <c r="N191" s="20" t="n"/>
      <c r="O191" s="42" t="n"/>
      <c r="P191" s="41" t="n"/>
      <c r="Q191" s="41" t="n"/>
      <c r="R191" s="43" t="n"/>
      <c r="S191" s="22">
        <f>IF(COUNTA($A191:$R191)=0,"",IFERROR(IF($J191="","",MAX(0,ROUND((IF(OR($K191="Closed",$K191="Canceled"),IF($P191="",$Q191,$P191),'Settings'!$B$8)-$J191)*1440,0))),""))</f>
        <v/>
      </c>
      <c r="T191" s="44">
        <f>IF(COUNTA($A191:$R191)=0,"",IFERROR(IF($B191="","",MAX(0,ROUND((IF(OR($K191="Closed",$K191="Canceled"),IF($P191="",$Q191,$P191),'Settings'!$B$8)-$B191)*24,1))),""))</f>
        <v/>
      </c>
      <c r="U191" s="44">
        <f>IF(COUNTA($A191:$R191)=0,"",IFERROR(VLOOKUP($I191,'Settings'!$A$12:$B$15,2,FALSE),""))</f>
        <v/>
      </c>
      <c r="V191" s="45">
        <f>IF(COUNTA($A191:$R191)=0,"",IFERROR(IF(OR($B191="",$U191=""),"",$B191+$U191/24),""))</f>
        <v/>
      </c>
      <c r="W191" s="25">
        <f>IF(COUNTA($A191:$R191)=0,"",IFERROR(IF($V191="","",IF(OR($K191="Closed",$K191="Canceled"),IF(IF($P191="",$Q191,$P191)&lt;=$V191,"Met","Missed"),IF('Settings'!$B$8&gt;$V191,"Overdue","Within Target"))),""))</f>
        <v/>
      </c>
      <c r="X191" s="46">
        <f>IF(COUNTA($A191:$R191)=0,"",IFERROR(ROUND($S191/60*'Settings'!$B$5,2),0))</f>
        <v/>
      </c>
      <c r="Y191" s="46">
        <f>IF(COUNTA($A191:$R191)=0,"",IFERROR($R191+$X191,0))</f>
        <v/>
      </c>
      <c r="Z191" s="25">
        <f>IF(COUNTA($A191:$R191)=0,"",IFERROR(IF(OR($K191="Closed",$K191="Canceled"),"No",IF($O191="","Missing Due Date",IF(INT($O191)&lt;INT('Settings'!$B$8),"Overdue",IF(INT($O191)=INT('Settings'!$B$8),"Due Today",IF(INT($O191)&lt;=INT('Settings'!$B$8)+'Settings'!$B$6,"Due Soon","Upcoming"))))),"Check date"))</f>
        <v/>
      </c>
      <c r="AA191" s="27">
        <f>IF(COUNTA($A191:$R191)=0,"",IF($A191="","Missing ID",IF(COUNTIF($A$5:$A$1004,$A191)&gt;1,"Duplicate ID",IF(OR($B191="",$C191="",$D191="",$H191="",$I191="",$K191="",$L191="",$Q191=""),"Missing required field",IF(AND($K191="Closed",$P191=""),"Closed without Resolved At",IF(AND($P191&lt;&gt;"",$P191&lt;$B191),"Resolved before Reported",IF(AND($Q191&lt;&gt;"",$Q191&lt;$B191),"Last Updated before Reported","OK")))))))</f>
        <v/>
      </c>
    </row>
    <row r="192">
      <c r="A192" s="17" t="n"/>
      <c r="B192" s="41" t="n"/>
      <c r="C192" s="42" t="n"/>
      <c r="D192" s="17" t="n"/>
      <c r="E192" s="20" t="n"/>
      <c r="F192" s="17" t="n"/>
      <c r="G192" s="17" t="n"/>
      <c r="H192" s="17" t="n"/>
      <c r="I192" s="17" t="n"/>
      <c r="J192" s="41" t="n"/>
      <c r="K192" s="17" t="n"/>
      <c r="L192" s="17" t="n"/>
      <c r="M192" s="17" t="n"/>
      <c r="N192" s="20" t="n"/>
      <c r="O192" s="42" t="n"/>
      <c r="P192" s="41" t="n"/>
      <c r="Q192" s="41" t="n"/>
      <c r="R192" s="43" t="n"/>
      <c r="S192" s="22">
        <f>IF(COUNTA($A192:$R192)=0,"",IFERROR(IF($J192="","",MAX(0,ROUND((IF(OR($K192="Closed",$K192="Canceled"),IF($P192="",$Q192,$P192),'Settings'!$B$8)-$J192)*1440,0))),""))</f>
        <v/>
      </c>
      <c r="T192" s="44">
        <f>IF(COUNTA($A192:$R192)=0,"",IFERROR(IF($B192="","",MAX(0,ROUND((IF(OR($K192="Closed",$K192="Canceled"),IF($P192="",$Q192,$P192),'Settings'!$B$8)-$B192)*24,1))),""))</f>
        <v/>
      </c>
      <c r="U192" s="44">
        <f>IF(COUNTA($A192:$R192)=0,"",IFERROR(VLOOKUP($I192,'Settings'!$A$12:$B$15,2,FALSE),""))</f>
        <v/>
      </c>
      <c r="V192" s="45">
        <f>IF(COUNTA($A192:$R192)=0,"",IFERROR(IF(OR($B192="",$U192=""),"",$B192+$U192/24),""))</f>
        <v/>
      </c>
      <c r="W192" s="25">
        <f>IF(COUNTA($A192:$R192)=0,"",IFERROR(IF($V192="","",IF(OR($K192="Closed",$K192="Canceled"),IF(IF($P192="",$Q192,$P192)&lt;=$V192,"Met","Missed"),IF('Settings'!$B$8&gt;$V192,"Overdue","Within Target"))),""))</f>
        <v/>
      </c>
      <c r="X192" s="46">
        <f>IF(COUNTA($A192:$R192)=0,"",IFERROR(ROUND($S192/60*'Settings'!$B$5,2),0))</f>
        <v/>
      </c>
      <c r="Y192" s="46">
        <f>IF(COUNTA($A192:$R192)=0,"",IFERROR($R192+$X192,0))</f>
        <v/>
      </c>
      <c r="Z192" s="25">
        <f>IF(COUNTA($A192:$R192)=0,"",IFERROR(IF(OR($K192="Closed",$K192="Canceled"),"No",IF($O192="","Missing Due Date",IF(INT($O192)&lt;INT('Settings'!$B$8),"Overdue",IF(INT($O192)=INT('Settings'!$B$8),"Due Today",IF(INT($O192)&lt;=INT('Settings'!$B$8)+'Settings'!$B$6,"Due Soon","Upcoming"))))),"Check date"))</f>
        <v/>
      </c>
      <c r="AA192" s="27">
        <f>IF(COUNTA($A192:$R192)=0,"",IF($A192="","Missing ID",IF(COUNTIF($A$5:$A$1004,$A192)&gt;1,"Duplicate ID",IF(OR($B192="",$C192="",$D192="",$H192="",$I192="",$K192="",$L192="",$Q192=""),"Missing required field",IF(AND($K192="Closed",$P192=""),"Closed without Resolved At",IF(AND($P192&lt;&gt;"",$P192&lt;$B192),"Resolved before Reported",IF(AND($Q192&lt;&gt;"",$Q192&lt;$B192),"Last Updated before Reported","OK")))))))</f>
        <v/>
      </c>
    </row>
    <row r="193">
      <c r="A193" s="17" t="n"/>
      <c r="B193" s="41" t="n"/>
      <c r="C193" s="42" t="n"/>
      <c r="D193" s="17" t="n"/>
      <c r="E193" s="20" t="n"/>
      <c r="F193" s="17" t="n"/>
      <c r="G193" s="17" t="n"/>
      <c r="H193" s="17" t="n"/>
      <c r="I193" s="17" t="n"/>
      <c r="J193" s="41" t="n"/>
      <c r="K193" s="17" t="n"/>
      <c r="L193" s="17" t="n"/>
      <c r="M193" s="17" t="n"/>
      <c r="N193" s="20" t="n"/>
      <c r="O193" s="42" t="n"/>
      <c r="P193" s="41" t="n"/>
      <c r="Q193" s="41" t="n"/>
      <c r="R193" s="43" t="n"/>
      <c r="S193" s="22">
        <f>IF(COUNTA($A193:$R193)=0,"",IFERROR(IF($J193="","",MAX(0,ROUND((IF(OR($K193="Closed",$K193="Canceled"),IF($P193="",$Q193,$P193),'Settings'!$B$8)-$J193)*1440,0))),""))</f>
        <v/>
      </c>
      <c r="T193" s="44">
        <f>IF(COUNTA($A193:$R193)=0,"",IFERROR(IF($B193="","",MAX(0,ROUND((IF(OR($K193="Closed",$K193="Canceled"),IF($P193="",$Q193,$P193),'Settings'!$B$8)-$B193)*24,1))),""))</f>
        <v/>
      </c>
      <c r="U193" s="44">
        <f>IF(COUNTA($A193:$R193)=0,"",IFERROR(VLOOKUP($I193,'Settings'!$A$12:$B$15,2,FALSE),""))</f>
        <v/>
      </c>
      <c r="V193" s="45">
        <f>IF(COUNTA($A193:$R193)=0,"",IFERROR(IF(OR($B193="",$U193=""),"",$B193+$U193/24),""))</f>
        <v/>
      </c>
      <c r="W193" s="25">
        <f>IF(COUNTA($A193:$R193)=0,"",IFERROR(IF($V193="","",IF(OR($K193="Closed",$K193="Canceled"),IF(IF($P193="",$Q193,$P193)&lt;=$V193,"Met","Missed"),IF('Settings'!$B$8&gt;$V193,"Overdue","Within Target"))),""))</f>
        <v/>
      </c>
      <c r="X193" s="46">
        <f>IF(COUNTA($A193:$R193)=0,"",IFERROR(ROUND($S193/60*'Settings'!$B$5,2),0))</f>
        <v/>
      </c>
      <c r="Y193" s="46">
        <f>IF(COUNTA($A193:$R193)=0,"",IFERROR($R193+$X193,0))</f>
        <v/>
      </c>
      <c r="Z193" s="25">
        <f>IF(COUNTA($A193:$R193)=0,"",IFERROR(IF(OR($K193="Closed",$K193="Canceled"),"No",IF($O193="","Missing Due Date",IF(INT($O193)&lt;INT('Settings'!$B$8),"Overdue",IF(INT($O193)=INT('Settings'!$B$8),"Due Today",IF(INT($O193)&lt;=INT('Settings'!$B$8)+'Settings'!$B$6,"Due Soon","Upcoming"))))),"Check date"))</f>
        <v/>
      </c>
      <c r="AA193" s="27">
        <f>IF(COUNTA($A193:$R193)=0,"",IF($A193="","Missing ID",IF(COUNTIF($A$5:$A$1004,$A193)&gt;1,"Duplicate ID",IF(OR($B193="",$C193="",$D193="",$H193="",$I193="",$K193="",$L193="",$Q193=""),"Missing required field",IF(AND($K193="Closed",$P193=""),"Closed without Resolved At",IF(AND($P193&lt;&gt;"",$P193&lt;$B193),"Resolved before Reported",IF(AND($Q193&lt;&gt;"",$Q193&lt;$B193),"Last Updated before Reported","OK")))))))</f>
        <v/>
      </c>
    </row>
    <row r="194">
      <c r="A194" s="17" t="n"/>
      <c r="B194" s="41" t="n"/>
      <c r="C194" s="42" t="n"/>
      <c r="D194" s="17" t="n"/>
      <c r="E194" s="20" t="n"/>
      <c r="F194" s="17" t="n"/>
      <c r="G194" s="17" t="n"/>
      <c r="H194" s="17" t="n"/>
      <c r="I194" s="17" t="n"/>
      <c r="J194" s="41" t="n"/>
      <c r="K194" s="17" t="n"/>
      <c r="L194" s="17" t="n"/>
      <c r="M194" s="17" t="n"/>
      <c r="N194" s="20" t="n"/>
      <c r="O194" s="42" t="n"/>
      <c r="P194" s="41" t="n"/>
      <c r="Q194" s="41" t="n"/>
      <c r="R194" s="43" t="n"/>
      <c r="S194" s="22">
        <f>IF(COUNTA($A194:$R194)=0,"",IFERROR(IF($J194="","",MAX(0,ROUND((IF(OR($K194="Closed",$K194="Canceled"),IF($P194="",$Q194,$P194),'Settings'!$B$8)-$J194)*1440,0))),""))</f>
        <v/>
      </c>
      <c r="T194" s="44">
        <f>IF(COUNTA($A194:$R194)=0,"",IFERROR(IF($B194="","",MAX(0,ROUND((IF(OR($K194="Closed",$K194="Canceled"),IF($P194="",$Q194,$P194),'Settings'!$B$8)-$B194)*24,1))),""))</f>
        <v/>
      </c>
      <c r="U194" s="44">
        <f>IF(COUNTA($A194:$R194)=0,"",IFERROR(VLOOKUP($I194,'Settings'!$A$12:$B$15,2,FALSE),""))</f>
        <v/>
      </c>
      <c r="V194" s="45">
        <f>IF(COUNTA($A194:$R194)=0,"",IFERROR(IF(OR($B194="",$U194=""),"",$B194+$U194/24),""))</f>
        <v/>
      </c>
      <c r="W194" s="25">
        <f>IF(COUNTA($A194:$R194)=0,"",IFERROR(IF($V194="","",IF(OR($K194="Closed",$K194="Canceled"),IF(IF($P194="",$Q194,$P194)&lt;=$V194,"Met","Missed"),IF('Settings'!$B$8&gt;$V194,"Overdue","Within Target"))),""))</f>
        <v/>
      </c>
      <c r="X194" s="46">
        <f>IF(COUNTA($A194:$R194)=0,"",IFERROR(ROUND($S194/60*'Settings'!$B$5,2),0))</f>
        <v/>
      </c>
      <c r="Y194" s="46">
        <f>IF(COUNTA($A194:$R194)=0,"",IFERROR($R194+$X194,0))</f>
        <v/>
      </c>
      <c r="Z194" s="25">
        <f>IF(COUNTA($A194:$R194)=0,"",IFERROR(IF(OR($K194="Closed",$K194="Canceled"),"No",IF($O194="","Missing Due Date",IF(INT($O194)&lt;INT('Settings'!$B$8),"Overdue",IF(INT($O194)=INT('Settings'!$B$8),"Due Today",IF(INT($O194)&lt;=INT('Settings'!$B$8)+'Settings'!$B$6,"Due Soon","Upcoming"))))),"Check date"))</f>
        <v/>
      </c>
      <c r="AA194" s="27">
        <f>IF(COUNTA($A194:$R194)=0,"",IF($A194="","Missing ID",IF(COUNTIF($A$5:$A$1004,$A194)&gt;1,"Duplicate ID",IF(OR($B194="",$C194="",$D194="",$H194="",$I194="",$K194="",$L194="",$Q194=""),"Missing required field",IF(AND($K194="Closed",$P194=""),"Closed without Resolved At",IF(AND($P194&lt;&gt;"",$P194&lt;$B194),"Resolved before Reported",IF(AND($Q194&lt;&gt;"",$Q194&lt;$B194),"Last Updated before Reported","OK")))))))</f>
        <v/>
      </c>
    </row>
    <row r="195">
      <c r="A195" s="17" t="n"/>
      <c r="B195" s="41" t="n"/>
      <c r="C195" s="42" t="n"/>
      <c r="D195" s="17" t="n"/>
      <c r="E195" s="20" t="n"/>
      <c r="F195" s="17" t="n"/>
      <c r="G195" s="17" t="n"/>
      <c r="H195" s="17" t="n"/>
      <c r="I195" s="17" t="n"/>
      <c r="J195" s="41" t="n"/>
      <c r="K195" s="17" t="n"/>
      <c r="L195" s="17" t="n"/>
      <c r="M195" s="17" t="n"/>
      <c r="N195" s="20" t="n"/>
      <c r="O195" s="42" t="n"/>
      <c r="P195" s="41" t="n"/>
      <c r="Q195" s="41" t="n"/>
      <c r="R195" s="43" t="n"/>
      <c r="S195" s="22">
        <f>IF(COUNTA($A195:$R195)=0,"",IFERROR(IF($J195="","",MAX(0,ROUND((IF(OR($K195="Closed",$K195="Canceled"),IF($P195="",$Q195,$P195),'Settings'!$B$8)-$J195)*1440,0))),""))</f>
        <v/>
      </c>
      <c r="T195" s="44">
        <f>IF(COUNTA($A195:$R195)=0,"",IFERROR(IF($B195="","",MAX(0,ROUND((IF(OR($K195="Closed",$K195="Canceled"),IF($P195="",$Q195,$P195),'Settings'!$B$8)-$B195)*24,1))),""))</f>
        <v/>
      </c>
      <c r="U195" s="44">
        <f>IF(COUNTA($A195:$R195)=0,"",IFERROR(VLOOKUP($I195,'Settings'!$A$12:$B$15,2,FALSE),""))</f>
        <v/>
      </c>
      <c r="V195" s="45">
        <f>IF(COUNTA($A195:$R195)=0,"",IFERROR(IF(OR($B195="",$U195=""),"",$B195+$U195/24),""))</f>
        <v/>
      </c>
      <c r="W195" s="25">
        <f>IF(COUNTA($A195:$R195)=0,"",IFERROR(IF($V195="","",IF(OR($K195="Closed",$K195="Canceled"),IF(IF($P195="",$Q195,$P195)&lt;=$V195,"Met","Missed"),IF('Settings'!$B$8&gt;$V195,"Overdue","Within Target"))),""))</f>
        <v/>
      </c>
      <c r="X195" s="46">
        <f>IF(COUNTA($A195:$R195)=0,"",IFERROR(ROUND($S195/60*'Settings'!$B$5,2),0))</f>
        <v/>
      </c>
      <c r="Y195" s="46">
        <f>IF(COUNTA($A195:$R195)=0,"",IFERROR($R195+$X195,0))</f>
        <v/>
      </c>
      <c r="Z195" s="25">
        <f>IF(COUNTA($A195:$R195)=0,"",IFERROR(IF(OR($K195="Closed",$K195="Canceled"),"No",IF($O195="","Missing Due Date",IF(INT($O195)&lt;INT('Settings'!$B$8),"Overdue",IF(INT($O195)=INT('Settings'!$B$8),"Due Today",IF(INT($O195)&lt;=INT('Settings'!$B$8)+'Settings'!$B$6,"Due Soon","Upcoming"))))),"Check date"))</f>
        <v/>
      </c>
      <c r="AA195" s="27">
        <f>IF(COUNTA($A195:$R195)=0,"",IF($A195="","Missing ID",IF(COUNTIF($A$5:$A$1004,$A195)&gt;1,"Duplicate ID",IF(OR($B195="",$C195="",$D195="",$H195="",$I195="",$K195="",$L195="",$Q195=""),"Missing required field",IF(AND($K195="Closed",$P195=""),"Closed without Resolved At",IF(AND($P195&lt;&gt;"",$P195&lt;$B195),"Resolved before Reported",IF(AND($Q195&lt;&gt;"",$Q195&lt;$B195),"Last Updated before Reported","OK")))))))</f>
        <v/>
      </c>
    </row>
    <row r="196">
      <c r="A196" s="17" t="n"/>
      <c r="B196" s="41" t="n"/>
      <c r="C196" s="42" t="n"/>
      <c r="D196" s="17" t="n"/>
      <c r="E196" s="20" t="n"/>
      <c r="F196" s="17" t="n"/>
      <c r="G196" s="17" t="n"/>
      <c r="H196" s="17" t="n"/>
      <c r="I196" s="17" t="n"/>
      <c r="J196" s="41" t="n"/>
      <c r="K196" s="17" t="n"/>
      <c r="L196" s="17" t="n"/>
      <c r="M196" s="17" t="n"/>
      <c r="N196" s="20" t="n"/>
      <c r="O196" s="42" t="n"/>
      <c r="P196" s="41" t="n"/>
      <c r="Q196" s="41" t="n"/>
      <c r="R196" s="43" t="n"/>
      <c r="S196" s="22">
        <f>IF(COUNTA($A196:$R196)=0,"",IFERROR(IF($J196="","",MAX(0,ROUND((IF(OR($K196="Closed",$K196="Canceled"),IF($P196="",$Q196,$P196),'Settings'!$B$8)-$J196)*1440,0))),""))</f>
        <v/>
      </c>
      <c r="T196" s="44">
        <f>IF(COUNTA($A196:$R196)=0,"",IFERROR(IF($B196="","",MAX(0,ROUND((IF(OR($K196="Closed",$K196="Canceled"),IF($P196="",$Q196,$P196),'Settings'!$B$8)-$B196)*24,1))),""))</f>
        <v/>
      </c>
      <c r="U196" s="44">
        <f>IF(COUNTA($A196:$R196)=0,"",IFERROR(VLOOKUP($I196,'Settings'!$A$12:$B$15,2,FALSE),""))</f>
        <v/>
      </c>
      <c r="V196" s="45">
        <f>IF(COUNTA($A196:$R196)=0,"",IFERROR(IF(OR($B196="",$U196=""),"",$B196+$U196/24),""))</f>
        <v/>
      </c>
      <c r="W196" s="25">
        <f>IF(COUNTA($A196:$R196)=0,"",IFERROR(IF($V196="","",IF(OR($K196="Closed",$K196="Canceled"),IF(IF($P196="",$Q196,$P196)&lt;=$V196,"Met","Missed"),IF('Settings'!$B$8&gt;$V196,"Overdue","Within Target"))),""))</f>
        <v/>
      </c>
      <c r="X196" s="46">
        <f>IF(COUNTA($A196:$R196)=0,"",IFERROR(ROUND($S196/60*'Settings'!$B$5,2),0))</f>
        <v/>
      </c>
      <c r="Y196" s="46">
        <f>IF(COUNTA($A196:$R196)=0,"",IFERROR($R196+$X196,0))</f>
        <v/>
      </c>
      <c r="Z196" s="25">
        <f>IF(COUNTA($A196:$R196)=0,"",IFERROR(IF(OR($K196="Closed",$K196="Canceled"),"No",IF($O196="","Missing Due Date",IF(INT($O196)&lt;INT('Settings'!$B$8),"Overdue",IF(INT($O196)=INT('Settings'!$B$8),"Due Today",IF(INT($O196)&lt;=INT('Settings'!$B$8)+'Settings'!$B$6,"Due Soon","Upcoming"))))),"Check date"))</f>
        <v/>
      </c>
      <c r="AA196" s="27">
        <f>IF(COUNTA($A196:$R196)=0,"",IF($A196="","Missing ID",IF(COUNTIF($A$5:$A$1004,$A196)&gt;1,"Duplicate ID",IF(OR($B196="",$C196="",$D196="",$H196="",$I196="",$K196="",$L196="",$Q196=""),"Missing required field",IF(AND($K196="Closed",$P196=""),"Closed without Resolved At",IF(AND($P196&lt;&gt;"",$P196&lt;$B196),"Resolved before Reported",IF(AND($Q196&lt;&gt;"",$Q196&lt;$B196),"Last Updated before Reported","OK")))))))</f>
        <v/>
      </c>
    </row>
    <row r="197">
      <c r="A197" s="17" t="n"/>
      <c r="B197" s="41" t="n"/>
      <c r="C197" s="42" t="n"/>
      <c r="D197" s="17" t="n"/>
      <c r="E197" s="20" t="n"/>
      <c r="F197" s="17" t="n"/>
      <c r="G197" s="17" t="n"/>
      <c r="H197" s="17" t="n"/>
      <c r="I197" s="17" t="n"/>
      <c r="J197" s="41" t="n"/>
      <c r="K197" s="17" t="n"/>
      <c r="L197" s="17" t="n"/>
      <c r="M197" s="17" t="n"/>
      <c r="N197" s="20" t="n"/>
      <c r="O197" s="42" t="n"/>
      <c r="P197" s="41" t="n"/>
      <c r="Q197" s="41" t="n"/>
      <c r="R197" s="43" t="n"/>
      <c r="S197" s="22">
        <f>IF(COUNTA($A197:$R197)=0,"",IFERROR(IF($J197="","",MAX(0,ROUND((IF(OR($K197="Closed",$K197="Canceled"),IF($P197="",$Q197,$P197),'Settings'!$B$8)-$J197)*1440,0))),""))</f>
        <v/>
      </c>
      <c r="T197" s="44">
        <f>IF(COUNTA($A197:$R197)=0,"",IFERROR(IF($B197="","",MAX(0,ROUND((IF(OR($K197="Closed",$K197="Canceled"),IF($P197="",$Q197,$P197),'Settings'!$B$8)-$B197)*24,1))),""))</f>
        <v/>
      </c>
      <c r="U197" s="44">
        <f>IF(COUNTA($A197:$R197)=0,"",IFERROR(VLOOKUP($I197,'Settings'!$A$12:$B$15,2,FALSE),""))</f>
        <v/>
      </c>
      <c r="V197" s="45">
        <f>IF(COUNTA($A197:$R197)=0,"",IFERROR(IF(OR($B197="",$U197=""),"",$B197+$U197/24),""))</f>
        <v/>
      </c>
      <c r="W197" s="25">
        <f>IF(COUNTA($A197:$R197)=0,"",IFERROR(IF($V197="","",IF(OR($K197="Closed",$K197="Canceled"),IF(IF($P197="",$Q197,$P197)&lt;=$V197,"Met","Missed"),IF('Settings'!$B$8&gt;$V197,"Overdue","Within Target"))),""))</f>
        <v/>
      </c>
      <c r="X197" s="46">
        <f>IF(COUNTA($A197:$R197)=0,"",IFERROR(ROUND($S197/60*'Settings'!$B$5,2),0))</f>
        <v/>
      </c>
      <c r="Y197" s="46">
        <f>IF(COUNTA($A197:$R197)=0,"",IFERROR($R197+$X197,0))</f>
        <v/>
      </c>
      <c r="Z197" s="25">
        <f>IF(COUNTA($A197:$R197)=0,"",IFERROR(IF(OR($K197="Closed",$K197="Canceled"),"No",IF($O197="","Missing Due Date",IF(INT($O197)&lt;INT('Settings'!$B$8),"Overdue",IF(INT($O197)=INT('Settings'!$B$8),"Due Today",IF(INT($O197)&lt;=INT('Settings'!$B$8)+'Settings'!$B$6,"Due Soon","Upcoming"))))),"Check date"))</f>
        <v/>
      </c>
      <c r="AA197" s="27">
        <f>IF(COUNTA($A197:$R197)=0,"",IF($A197="","Missing ID",IF(COUNTIF($A$5:$A$1004,$A197)&gt;1,"Duplicate ID",IF(OR($B197="",$C197="",$D197="",$H197="",$I197="",$K197="",$L197="",$Q197=""),"Missing required field",IF(AND($K197="Closed",$P197=""),"Closed without Resolved At",IF(AND($P197&lt;&gt;"",$P197&lt;$B197),"Resolved before Reported",IF(AND($Q197&lt;&gt;"",$Q197&lt;$B197),"Last Updated before Reported","OK")))))))</f>
        <v/>
      </c>
    </row>
    <row r="198">
      <c r="A198" s="17" t="n"/>
      <c r="B198" s="41" t="n"/>
      <c r="C198" s="42" t="n"/>
      <c r="D198" s="17" t="n"/>
      <c r="E198" s="20" t="n"/>
      <c r="F198" s="17" t="n"/>
      <c r="G198" s="17" t="n"/>
      <c r="H198" s="17" t="n"/>
      <c r="I198" s="17" t="n"/>
      <c r="J198" s="41" t="n"/>
      <c r="K198" s="17" t="n"/>
      <c r="L198" s="17" t="n"/>
      <c r="M198" s="17" t="n"/>
      <c r="N198" s="20" t="n"/>
      <c r="O198" s="42" t="n"/>
      <c r="P198" s="41" t="n"/>
      <c r="Q198" s="41" t="n"/>
      <c r="R198" s="43" t="n"/>
      <c r="S198" s="22">
        <f>IF(COUNTA($A198:$R198)=0,"",IFERROR(IF($J198="","",MAX(0,ROUND((IF(OR($K198="Closed",$K198="Canceled"),IF($P198="",$Q198,$P198),'Settings'!$B$8)-$J198)*1440,0))),""))</f>
        <v/>
      </c>
      <c r="T198" s="44">
        <f>IF(COUNTA($A198:$R198)=0,"",IFERROR(IF($B198="","",MAX(0,ROUND((IF(OR($K198="Closed",$K198="Canceled"),IF($P198="",$Q198,$P198),'Settings'!$B$8)-$B198)*24,1))),""))</f>
        <v/>
      </c>
      <c r="U198" s="44">
        <f>IF(COUNTA($A198:$R198)=0,"",IFERROR(VLOOKUP($I198,'Settings'!$A$12:$B$15,2,FALSE),""))</f>
        <v/>
      </c>
      <c r="V198" s="45">
        <f>IF(COUNTA($A198:$R198)=0,"",IFERROR(IF(OR($B198="",$U198=""),"",$B198+$U198/24),""))</f>
        <v/>
      </c>
      <c r="W198" s="25">
        <f>IF(COUNTA($A198:$R198)=0,"",IFERROR(IF($V198="","",IF(OR($K198="Closed",$K198="Canceled"),IF(IF($P198="",$Q198,$P198)&lt;=$V198,"Met","Missed"),IF('Settings'!$B$8&gt;$V198,"Overdue","Within Target"))),""))</f>
        <v/>
      </c>
      <c r="X198" s="46">
        <f>IF(COUNTA($A198:$R198)=0,"",IFERROR(ROUND($S198/60*'Settings'!$B$5,2),0))</f>
        <v/>
      </c>
      <c r="Y198" s="46">
        <f>IF(COUNTA($A198:$R198)=0,"",IFERROR($R198+$X198,0))</f>
        <v/>
      </c>
      <c r="Z198" s="25">
        <f>IF(COUNTA($A198:$R198)=0,"",IFERROR(IF(OR($K198="Closed",$K198="Canceled"),"No",IF($O198="","Missing Due Date",IF(INT($O198)&lt;INT('Settings'!$B$8),"Overdue",IF(INT($O198)=INT('Settings'!$B$8),"Due Today",IF(INT($O198)&lt;=INT('Settings'!$B$8)+'Settings'!$B$6,"Due Soon","Upcoming"))))),"Check date"))</f>
        <v/>
      </c>
      <c r="AA198" s="27">
        <f>IF(COUNTA($A198:$R198)=0,"",IF($A198="","Missing ID",IF(COUNTIF($A$5:$A$1004,$A198)&gt;1,"Duplicate ID",IF(OR($B198="",$C198="",$D198="",$H198="",$I198="",$K198="",$L198="",$Q198=""),"Missing required field",IF(AND($K198="Closed",$P198=""),"Closed without Resolved At",IF(AND($P198&lt;&gt;"",$P198&lt;$B198),"Resolved before Reported",IF(AND($Q198&lt;&gt;"",$Q198&lt;$B198),"Last Updated before Reported","OK")))))))</f>
        <v/>
      </c>
    </row>
    <row r="199">
      <c r="A199" s="17" t="n"/>
      <c r="B199" s="41" t="n"/>
      <c r="C199" s="42" t="n"/>
      <c r="D199" s="17" t="n"/>
      <c r="E199" s="20" t="n"/>
      <c r="F199" s="17" t="n"/>
      <c r="G199" s="17" t="n"/>
      <c r="H199" s="17" t="n"/>
      <c r="I199" s="17" t="n"/>
      <c r="J199" s="41" t="n"/>
      <c r="K199" s="17" t="n"/>
      <c r="L199" s="17" t="n"/>
      <c r="M199" s="17" t="n"/>
      <c r="N199" s="20" t="n"/>
      <c r="O199" s="42" t="n"/>
      <c r="P199" s="41" t="n"/>
      <c r="Q199" s="41" t="n"/>
      <c r="R199" s="43" t="n"/>
      <c r="S199" s="22">
        <f>IF(COUNTA($A199:$R199)=0,"",IFERROR(IF($J199="","",MAX(0,ROUND((IF(OR($K199="Closed",$K199="Canceled"),IF($P199="",$Q199,$P199),'Settings'!$B$8)-$J199)*1440,0))),""))</f>
        <v/>
      </c>
      <c r="T199" s="44">
        <f>IF(COUNTA($A199:$R199)=0,"",IFERROR(IF($B199="","",MAX(0,ROUND((IF(OR($K199="Closed",$K199="Canceled"),IF($P199="",$Q199,$P199),'Settings'!$B$8)-$B199)*24,1))),""))</f>
        <v/>
      </c>
      <c r="U199" s="44">
        <f>IF(COUNTA($A199:$R199)=0,"",IFERROR(VLOOKUP($I199,'Settings'!$A$12:$B$15,2,FALSE),""))</f>
        <v/>
      </c>
      <c r="V199" s="45">
        <f>IF(COUNTA($A199:$R199)=0,"",IFERROR(IF(OR($B199="",$U199=""),"",$B199+$U199/24),""))</f>
        <v/>
      </c>
      <c r="W199" s="25">
        <f>IF(COUNTA($A199:$R199)=0,"",IFERROR(IF($V199="","",IF(OR($K199="Closed",$K199="Canceled"),IF(IF($P199="",$Q199,$P199)&lt;=$V199,"Met","Missed"),IF('Settings'!$B$8&gt;$V199,"Overdue","Within Target"))),""))</f>
        <v/>
      </c>
      <c r="X199" s="46">
        <f>IF(COUNTA($A199:$R199)=0,"",IFERROR(ROUND($S199/60*'Settings'!$B$5,2),0))</f>
        <v/>
      </c>
      <c r="Y199" s="46">
        <f>IF(COUNTA($A199:$R199)=0,"",IFERROR($R199+$X199,0))</f>
        <v/>
      </c>
      <c r="Z199" s="25">
        <f>IF(COUNTA($A199:$R199)=0,"",IFERROR(IF(OR($K199="Closed",$K199="Canceled"),"No",IF($O199="","Missing Due Date",IF(INT($O199)&lt;INT('Settings'!$B$8),"Overdue",IF(INT($O199)=INT('Settings'!$B$8),"Due Today",IF(INT($O199)&lt;=INT('Settings'!$B$8)+'Settings'!$B$6,"Due Soon","Upcoming"))))),"Check date"))</f>
        <v/>
      </c>
      <c r="AA199" s="27">
        <f>IF(COUNTA($A199:$R199)=0,"",IF($A199="","Missing ID",IF(COUNTIF($A$5:$A$1004,$A199)&gt;1,"Duplicate ID",IF(OR($B199="",$C199="",$D199="",$H199="",$I199="",$K199="",$L199="",$Q199=""),"Missing required field",IF(AND($K199="Closed",$P199=""),"Closed without Resolved At",IF(AND($P199&lt;&gt;"",$P199&lt;$B199),"Resolved before Reported",IF(AND($Q199&lt;&gt;"",$Q199&lt;$B199),"Last Updated before Reported","OK")))))))</f>
        <v/>
      </c>
    </row>
    <row r="200">
      <c r="A200" s="17" t="n"/>
      <c r="B200" s="41" t="n"/>
      <c r="C200" s="42" t="n"/>
      <c r="D200" s="17" t="n"/>
      <c r="E200" s="20" t="n"/>
      <c r="F200" s="17" t="n"/>
      <c r="G200" s="17" t="n"/>
      <c r="H200" s="17" t="n"/>
      <c r="I200" s="17" t="n"/>
      <c r="J200" s="41" t="n"/>
      <c r="K200" s="17" t="n"/>
      <c r="L200" s="17" t="n"/>
      <c r="M200" s="17" t="n"/>
      <c r="N200" s="20" t="n"/>
      <c r="O200" s="42" t="n"/>
      <c r="P200" s="41" t="n"/>
      <c r="Q200" s="41" t="n"/>
      <c r="R200" s="43" t="n"/>
      <c r="S200" s="22">
        <f>IF(COUNTA($A200:$R200)=0,"",IFERROR(IF($J200="","",MAX(0,ROUND((IF(OR($K200="Closed",$K200="Canceled"),IF($P200="",$Q200,$P200),'Settings'!$B$8)-$J200)*1440,0))),""))</f>
        <v/>
      </c>
      <c r="T200" s="44">
        <f>IF(COUNTA($A200:$R200)=0,"",IFERROR(IF($B200="","",MAX(0,ROUND((IF(OR($K200="Closed",$K200="Canceled"),IF($P200="",$Q200,$P200),'Settings'!$B$8)-$B200)*24,1))),""))</f>
        <v/>
      </c>
      <c r="U200" s="44">
        <f>IF(COUNTA($A200:$R200)=0,"",IFERROR(VLOOKUP($I200,'Settings'!$A$12:$B$15,2,FALSE),""))</f>
        <v/>
      </c>
      <c r="V200" s="45">
        <f>IF(COUNTA($A200:$R200)=0,"",IFERROR(IF(OR($B200="",$U200=""),"",$B200+$U200/24),""))</f>
        <v/>
      </c>
      <c r="W200" s="25">
        <f>IF(COUNTA($A200:$R200)=0,"",IFERROR(IF($V200="","",IF(OR($K200="Closed",$K200="Canceled"),IF(IF($P200="",$Q200,$P200)&lt;=$V200,"Met","Missed"),IF('Settings'!$B$8&gt;$V200,"Overdue","Within Target"))),""))</f>
        <v/>
      </c>
      <c r="X200" s="46">
        <f>IF(COUNTA($A200:$R200)=0,"",IFERROR(ROUND($S200/60*'Settings'!$B$5,2),0))</f>
        <v/>
      </c>
      <c r="Y200" s="46">
        <f>IF(COUNTA($A200:$R200)=0,"",IFERROR($R200+$X200,0))</f>
        <v/>
      </c>
      <c r="Z200" s="25">
        <f>IF(COUNTA($A200:$R200)=0,"",IFERROR(IF(OR($K200="Closed",$K200="Canceled"),"No",IF($O200="","Missing Due Date",IF(INT($O200)&lt;INT('Settings'!$B$8),"Overdue",IF(INT($O200)=INT('Settings'!$B$8),"Due Today",IF(INT($O200)&lt;=INT('Settings'!$B$8)+'Settings'!$B$6,"Due Soon","Upcoming"))))),"Check date"))</f>
        <v/>
      </c>
      <c r="AA200" s="27">
        <f>IF(COUNTA($A200:$R200)=0,"",IF($A200="","Missing ID",IF(COUNTIF($A$5:$A$1004,$A200)&gt;1,"Duplicate ID",IF(OR($B200="",$C200="",$D200="",$H200="",$I200="",$K200="",$L200="",$Q200=""),"Missing required field",IF(AND($K200="Closed",$P200=""),"Closed without Resolved At",IF(AND($P200&lt;&gt;"",$P200&lt;$B200),"Resolved before Reported",IF(AND($Q200&lt;&gt;"",$Q200&lt;$B200),"Last Updated before Reported","OK")))))))</f>
        <v/>
      </c>
    </row>
    <row r="201">
      <c r="A201" s="17" t="n"/>
      <c r="B201" s="41" t="n"/>
      <c r="C201" s="42" t="n"/>
      <c r="D201" s="17" t="n"/>
      <c r="E201" s="20" t="n"/>
      <c r="F201" s="17" t="n"/>
      <c r="G201" s="17" t="n"/>
      <c r="H201" s="17" t="n"/>
      <c r="I201" s="17" t="n"/>
      <c r="J201" s="41" t="n"/>
      <c r="K201" s="17" t="n"/>
      <c r="L201" s="17" t="n"/>
      <c r="M201" s="17" t="n"/>
      <c r="N201" s="20" t="n"/>
      <c r="O201" s="42" t="n"/>
      <c r="P201" s="41" t="n"/>
      <c r="Q201" s="41" t="n"/>
      <c r="R201" s="43" t="n"/>
      <c r="S201" s="22">
        <f>IF(COUNTA($A201:$R201)=0,"",IFERROR(IF($J201="","",MAX(0,ROUND((IF(OR($K201="Closed",$K201="Canceled"),IF($P201="",$Q201,$P201),'Settings'!$B$8)-$J201)*1440,0))),""))</f>
        <v/>
      </c>
      <c r="T201" s="44">
        <f>IF(COUNTA($A201:$R201)=0,"",IFERROR(IF($B201="","",MAX(0,ROUND((IF(OR($K201="Closed",$K201="Canceled"),IF($P201="",$Q201,$P201),'Settings'!$B$8)-$B201)*24,1))),""))</f>
        <v/>
      </c>
      <c r="U201" s="44">
        <f>IF(COUNTA($A201:$R201)=0,"",IFERROR(VLOOKUP($I201,'Settings'!$A$12:$B$15,2,FALSE),""))</f>
        <v/>
      </c>
      <c r="V201" s="45">
        <f>IF(COUNTA($A201:$R201)=0,"",IFERROR(IF(OR($B201="",$U201=""),"",$B201+$U201/24),""))</f>
        <v/>
      </c>
      <c r="W201" s="25">
        <f>IF(COUNTA($A201:$R201)=0,"",IFERROR(IF($V201="","",IF(OR($K201="Closed",$K201="Canceled"),IF(IF($P201="",$Q201,$P201)&lt;=$V201,"Met","Missed"),IF('Settings'!$B$8&gt;$V201,"Overdue","Within Target"))),""))</f>
        <v/>
      </c>
      <c r="X201" s="46">
        <f>IF(COUNTA($A201:$R201)=0,"",IFERROR(ROUND($S201/60*'Settings'!$B$5,2),0))</f>
        <v/>
      </c>
      <c r="Y201" s="46">
        <f>IF(COUNTA($A201:$R201)=0,"",IFERROR($R201+$X201,0))</f>
        <v/>
      </c>
      <c r="Z201" s="25">
        <f>IF(COUNTA($A201:$R201)=0,"",IFERROR(IF(OR($K201="Closed",$K201="Canceled"),"No",IF($O201="","Missing Due Date",IF(INT($O201)&lt;INT('Settings'!$B$8),"Overdue",IF(INT($O201)=INT('Settings'!$B$8),"Due Today",IF(INT($O201)&lt;=INT('Settings'!$B$8)+'Settings'!$B$6,"Due Soon","Upcoming"))))),"Check date"))</f>
        <v/>
      </c>
      <c r="AA201" s="27">
        <f>IF(COUNTA($A201:$R201)=0,"",IF($A201="","Missing ID",IF(COUNTIF($A$5:$A$1004,$A201)&gt;1,"Duplicate ID",IF(OR($B201="",$C201="",$D201="",$H201="",$I201="",$K201="",$L201="",$Q201=""),"Missing required field",IF(AND($K201="Closed",$P201=""),"Closed without Resolved At",IF(AND($P201&lt;&gt;"",$P201&lt;$B201),"Resolved before Reported",IF(AND($Q201&lt;&gt;"",$Q201&lt;$B201),"Last Updated before Reported","OK")))))))</f>
        <v/>
      </c>
    </row>
    <row r="202">
      <c r="A202" s="17" t="n"/>
      <c r="B202" s="41" t="n"/>
      <c r="C202" s="42" t="n"/>
      <c r="D202" s="17" t="n"/>
      <c r="E202" s="20" t="n"/>
      <c r="F202" s="17" t="n"/>
      <c r="G202" s="17" t="n"/>
      <c r="H202" s="17" t="n"/>
      <c r="I202" s="17" t="n"/>
      <c r="J202" s="41" t="n"/>
      <c r="K202" s="17" t="n"/>
      <c r="L202" s="17" t="n"/>
      <c r="M202" s="17" t="n"/>
      <c r="N202" s="20" t="n"/>
      <c r="O202" s="42" t="n"/>
      <c r="P202" s="41" t="n"/>
      <c r="Q202" s="41" t="n"/>
      <c r="R202" s="43" t="n"/>
      <c r="S202" s="22">
        <f>IF(COUNTA($A202:$R202)=0,"",IFERROR(IF($J202="","",MAX(0,ROUND((IF(OR($K202="Closed",$K202="Canceled"),IF($P202="",$Q202,$P202),'Settings'!$B$8)-$J202)*1440,0))),""))</f>
        <v/>
      </c>
      <c r="T202" s="44">
        <f>IF(COUNTA($A202:$R202)=0,"",IFERROR(IF($B202="","",MAX(0,ROUND((IF(OR($K202="Closed",$K202="Canceled"),IF($P202="",$Q202,$P202),'Settings'!$B$8)-$B202)*24,1))),""))</f>
        <v/>
      </c>
      <c r="U202" s="44">
        <f>IF(COUNTA($A202:$R202)=0,"",IFERROR(VLOOKUP($I202,'Settings'!$A$12:$B$15,2,FALSE),""))</f>
        <v/>
      </c>
      <c r="V202" s="45">
        <f>IF(COUNTA($A202:$R202)=0,"",IFERROR(IF(OR($B202="",$U202=""),"",$B202+$U202/24),""))</f>
        <v/>
      </c>
      <c r="W202" s="25">
        <f>IF(COUNTA($A202:$R202)=0,"",IFERROR(IF($V202="","",IF(OR($K202="Closed",$K202="Canceled"),IF(IF($P202="",$Q202,$P202)&lt;=$V202,"Met","Missed"),IF('Settings'!$B$8&gt;$V202,"Overdue","Within Target"))),""))</f>
        <v/>
      </c>
      <c r="X202" s="46">
        <f>IF(COUNTA($A202:$R202)=0,"",IFERROR(ROUND($S202/60*'Settings'!$B$5,2),0))</f>
        <v/>
      </c>
      <c r="Y202" s="46">
        <f>IF(COUNTA($A202:$R202)=0,"",IFERROR($R202+$X202,0))</f>
        <v/>
      </c>
      <c r="Z202" s="25">
        <f>IF(COUNTA($A202:$R202)=0,"",IFERROR(IF(OR($K202="Closed",$K202="Canceled"),"No",IF($O202="","Missing Due Date",IF(INT($O202)&lt;INT('Settings'!$B$8),"Overdue",IF(INT($O202)=INT('Settings'!$B$8),"Due Today",IF(INT($O202)&lt;=INT('Settings'!$B$8)+'Settings'!$B$6,"Due Soon","Upcoming"))))),"Check date"))</f>
        <v/>
      </c>
      <c r="AA202" s="27">
        <f>IF(COUNTA($A202:$R202)=0,"",IF($A202="","Missing ID",IF(COUNTIF($A$5:$A$1004,$A202)&gt;1,"Duplicate ID",IF(OR($B202="",$C202="",$D202="",$H202="",$I202="",$K202="",$L202="",$Q202=""),"Missing required field",IF(AND($K202="Closed",$P202=""),"Closed without Resolved At",IF(AND($P202&lt;&gt;"",$P202&lt;$B202),"Resolved before Reported",IF(AND($Q202&lt;&gt;"",$Q202&lt;$B202),"Last Updated before Reported","OK")))))))</f>
        <v/>
      </c>
    </row>
    <row r="203">
      <c r="A203" s="17" t="n"/>
      <c r="B203" s="41" t="n"/>
      <c r="C203" s="42" t="n"/>
      <c r="D203" s="17" t="n"/>
      <c r="E203" s="20" t="n"/>
      <c r="F203" s="17" t="n"/>
      <c r="G203" s="17" t="n"/>
      <c r="H203" s="17" t="n"/>
      <c r="I203" s="17" t="n"/>
      <c r="J203" s="41" t="n"/>
      <c r="K203" s="17" t="n"/>
      <c r="L203" s="17" t="n"/>
      <c r="M203" s="17" t="n"/>
      <c r="N203" s="20" t="n"/>
      <c r="O203" s="42" t="n"/>
      <c r="P203" s="41" t="n"/>
      <c r="Q203" s="41" t="n"/>
      <c r="R203" s="43" t="n"/>
      <c r="S203" s="22">
        <f>IF(COUNTA($A203:$R203)=0,"",IFERROR(IF($J203="","",MAX(0,ROUND((IF(OR($K203="Closed",$K203="Canceled"),IF($P203="",$Q203,$P203),'Settings'!$B$8)-$J203)*1440,0))),""))</f>
        <v/>
      </c>
      <c r="T203" s="44">
        <f>IF(COUNTA($A203:$R203)=0,"",IFERROR(IF($B203="","",MAX(0,ROUND((IF(OR($K203="Closed",$K203="Canceled"),IF($P203="",$Q203,$P203),'Settings'!$B$8)-$B203)*24,1))),""))</f>
        <v/>
      </c>
      <c r="U203" s="44">
        <f>IF(COUNTA($A203:$R203)=0,"",IFERROR(VLOOKUP($I203,'Settings'!$A$12:$B$15,2,FALSE),""))</f>
        <v/>
      </c>
      <c r="V203" s="45">
        <f>IF(COUNTA($A203:$R203)=0,"",IFERROR(IF(OR($B203="",$U203=""),"",$B203+$U203/24),""))</f>
        <v/>
      </c>
      <c r="W203" s="25">
        <f>IF(COUNTA($A203:$R203)=0,"",IFERROR(IF($V203="","",IF(OR($K203="Closed",$K203="Canceled"),IF(IF($P203="",$Q203,$P203)&lt;=$V203,"Met","Missed"),IF('Settings'!$B$8&gt;$V203,"Overdue","Within Target"))),""))</f>
        <v/>
      </c>
      <c r="X203" s="46">
        <f>IF(COUNTA($A203:$R203)=0,"",IFERROR(ROUND($S203/60*'Settings'!$B$5,2),0))</f>
        <v/>
      </c>
      <c r="Y203" s="46">
        <f>IF(COUNTA($A203:$R203)=0,"",IFERROR($R203+$X203,0))</f>
        <v/>
      </c>
      <c r="Z203" s="25">
        <f>IF(COUNTA($A203:$R203)=0,"",IFERROR(IF(OR($K203="Closed",$K203="Canceled"),"No",IF($O203="","Missing Due Date",IF(INT($O203)&lt;INT('Settings'!$B$8),"Overdue",IF(INT($O203)=INT('Settings'!$B$8),"Due Today",IF(INT($O203)&lt;=INT('Settings'!$B$8)+'Settings'!$B$6,"Due Soon","Upcoming"))))),"Check date"))</f>
        <v/>
      </c>
      <c r="AA203" s="27">
        <f>IF(COUNTA($A203:$R203)=0,"",IF($A203="","Missing ID",IF(COUNTIF($A$5:$A$1004,$A203)&gt;1,"Duplicate ID",IF(OR($B203="",$C203="",$D203="",$H203="",$I203="",$K203="",$L203="",$Q203=""),"Missing required field",IF(AND($K203="Closed",$P203=""),"Closed without Resolved At",IF(AND($P203&lt;&gt;"",$P203&lt;$B203),"Resolved before Reported",IF(AND($Q203&lt;&gt;"",$Q203&lt;$B203),"Last Updated before Reported","OK")))))))</f>
        <v/>
      </c>
    </row>
    <row r="204">
      <c r="A204" s="17" t="n"/>
      <c r="B204" s="41" t="n"/>
      <c r="C204" s="42" t="n"/>
      <c r="D204" s="17" t="n"/>
      <c r="E204" s="20" t="n"/>
      <c r="F204" s="17" t="n"/>
      <c r="G204" s="17" t="n"/>
      <c r="H204" s="17" t="n"/>
      <c r="I204" s="17" t="n"/>
      <c r="J204" s="41" t="n"/>
      <c r="K204" s="17" t="n"/>
      <c r="L204" s="17" t="n"/>
      <c r="M204" s="17" t="n"/>
      <c r="N204" s="20" t="n"/>
      <c r="O204" s="42" t="n"/>
      <c r="P204" s="41" t="n"/>
      <c r="Q204" s="41" t="n"/>
      <c r="R204" s="43" t="n"/>
      <c r="S204" s="22">
        <f>IF(COUNTA($A204:$R204)=0,"",IFERROR(IF($J204="","",MAX(0,ROUND((IF(OR($K204="Closed",$K204="Canceled"),IF($P204="",$Q204,$P204),'Settings'!$B$8)-$J204)*1440,0))),""))</f>
        <v/>
      </c>
      <c r="T204" s="44">
        <f>IF(COUNTA($A204:$R204)=0,"",IFERROR(IF($B204="","",MAX(0,ROUND((IF(OR($K204="Closed",$K204="Canceled"),IF($P204="",$Q204,$P204),'Settings'!$B$8)-$B204)*24,1))),""))</f>
        <v/>
      </c>
      <c r="U204" s="44">
        <f>IF(COUNTA($A204:$R204)=0,"",IFERROR(VLOOKUP($I204,'Settings'!$A$12:$B$15,2,FALSE),""))</f>
        <v/>
      </c>
      <c r="V204" s="45">
        <f>IF(COUNTA($A204:$R204)=0,"",IFERROR(IF(OR($B204="",$U204=""),"",$B204+$U204/24),""))</f>
        <v/>
      </c>
      <c r="W204" s="25">
        <f>IF(COUNTA($A204:$R204)=0,"",IFERROR(IF($V204="","",IF(OR($K204="Closed",$K204="Canceled"),IF(IF($P204="",$Q204,$P204)&lt;=$V204,"Met","Missed"),IF('Settings'!$B$8&gt;$V204,"Overdue","Within Target"))),""))</f>
        <v/>
      </c>
      <c r="X204" s="46">
        <f>IF(COUNTA($A204:$R204)=0,"",IFERROR(ROUND($S204/60*'Settings'!$B$5,2),0))</f>
        <v/>
      </c>
      <c r="Y204" s="46">
        <f>IF(COUNTA($A204:$R204)=0,"",IFERROR($R204+$X204,0))</f>
        <v/>
      </c>
      <c r="Z204" s="25">
        <f>IF(COUNTA($A204:$R204)=0,"",IFERROR(IF(OR($K204="Closed",$K204="Canceled"),"No",IF($O204="","Missing Due Date",IF(INT($O204)&lt;INT('Settings'!$B$8),"Overdue",IF(INT($O204)=INT('Settings'!$B$8),"Due Today",IF(INT($O204)&lt;=INT('Settings'!$B$8)+'Settings'!$B$6,"Due Soon","Upcoming"))))),"Check date"))</f>
        <v/>
      </c>
      <c r="AA204" s="27">
        <f>IF(COUNTA($A204:$R204)=0,"",IF($A204="","Missing ID",IF(COUNTIF($A$5:$A$1004,$A204)&gt;1,"Duplicate ID",IF(OR($B204="",$C204="",$D204="",$H204="",$I204="",$K204="",$L204="",$Q204=""),"Missing required field",IF(AND($K204="Closed",$P204=""),"Closed without Resolved At",IF(AND($P204&lt;&gt;"",$P204&lt;$B204),"Resolved before Reported",IF(AND($Q204&lt;&gt;"",$Q204&lt;$B204),"Last Updated before Reported","OK")))))))</f>
        <v/>
      </c>
    </row>
    <row r="205">
      <c r="A205" s="17" t="n"/>
      <c r="B205" s="41" t="n"/>
      <c r="C205" s="42" t="n"/>
      <c r="D205" s="17" t="n"/>
      <c r="E205" s="20" t="n"/>
      <c r="F205" s="17" t="n"/>
      <c r="G205" s="17" t="n"/>
      <c r="H205" s="17" t="n"/>
      <c r="I205" s="17" t="n"/>
      <c r="J205" s="41" t="n"/>
      <c r="K205" s="17" t="n"/>
      <c r="L205" s="17" t="n"/>
      <c r="M205" s="17" t="n"/>
      <c r="N205" s="20" t="n"/>
      <c r="O205" s="42" t="n"/>
      <c r="P205" s="41" t="n"/>
      <c r="Q205" s="41" t="n"/>
      <c r="R205" s="43" t="n"/>
      <c r="S205" s="22">
        <f>IF(COUNTA($A205:$R205)=0,"",IFERROR(IF($J205="","",MAX(0,ROUND((IF(OR($K205="Closed",$K205="Canceled"),IF($P205="",$Q205,$P205),'Settings'!$B$8)-$J205)*1440,0))),""))</f>
        <v/>
      </c>
      <c r="T205" s="44">
        <f>IF(COUNTA($A205:$R205)=0,"",IFERROR(IF($B205="","",MAX(0,ROUND((IF(OR($K205="Closed",$K205="Canceled"),IF($P205="",$Q205,$P205),'Settings'!$B$8)-$B205)*24,1))),""))</f>
        <v/>
      </c>
      <c r="U205" s="44">
        <f>IF(COUNTA($A205:$R205)=0,"",IFERROR(VLOOKUP($I205,'Settings'!$A$12:$B$15,2,FALSE),""))</f>
        <v/>
      </c>
      <c r="V205" s="45">
        <f>IF(COUNTA($A205:$R205)=0,"",IFERROR(IF(OR($B205="",$U205=""),"",$B205+$U205/24),""))</f>
        <v/>
      </c>
      <c r="W205" s="25">
        <f>IF(COUNTA($A205:$R205)=0,"",IFERROR(IF($V205="","",IF(OR($K205="Closed",$K205="Canceled"),IF(IF($P205="",$Q205,$P205)&lt;=$V205,"Met","Missed"),IF('Settings'!$B$8&gt;$V205,"Overdue","Within Target"))),""))</f>
        <v/>
      </c>
      <c r="X205" s="46">
        <f>IF(COUNTA($A205:$R205)=0,"",IFERROR(ROUND($S205/60*'Settings'!$B$5,2),0))</f>
        <v/>
      </c>
      <c r="Y205" s="46">
        <f>IF(COUNTA($A205:$R205)=0,"",IFERROR($R205+$X205,0))</f>
        <v/>
      </c>
      <c r="Z205" s="25">
        <f>IF(COUNTA($A205:$R205)=0,"",IFERROR(IF(OR($K205="Closed",$K205="Canceled"),"No",IF($O205="","Missing Due Date",IF(INT($O205)&lt;INT('Settings'!$B$8),"Overdue",IF(INT($O205)=INT('Settings'!$B$8),"Due Today",IF(INT($O205)&lt;=INT('Settings'!$B$8)+'Settings'!$B$6,"Due Soon","Upcoming"))))),"Check date"))</f>
        <v/>
      </c>
      <c r="AA205" s="27">
        <f>IF(COUNTA($A205:$R205)=0,"",IF($A205="","Missing ID",IF(COUNTIF($A$5:$A$1004,$A205)&gt;1,"Duplicate ID",IF(OR($B205="",$C205="",$D205="",$H205="",$I205="",$K205="",$L205="",$Q205=""),"Missing required field",IF(AND($K205="Closed",$P205=""),"Closed without Resolved At",IF(AND($P205&lt;&gt;"",$P205&lt;$B205),"Resolved before Reported",IF(AND($Q205&lt;&gt;"",$Q205&lt;$B205),"Last Updated before Reported","OK")))))))</f>
        <v/>
      </c>
    </row>
    <row r="206">
      <c r="A206" s="17" t="n"/>
      <c r="B206" s="41" t="n"/>
      <c r="C206" s="42" t="n"/>
      <c r="D206" s="17" t="n"/>
      <c r="E206" s="20" t="n"/>
      <c r="F206" s="17" t="n"/>
      <c r="G206" s="17" t="n"/>
      <c r="H206" s="17" t="n"/>
      <c r="I206" s="17" t="n"/>
      <c r="J206" s="41" t="n"/>
      <c r="K206" s="17" t="n"/>
      <c r="L206" s="17" t="n"/>
      <c r="M206" s="17" t="n"/>
      <c r="N206" s="20" t="n"/>
      <c r="O206" s="42" t="n"/>
      <c r="P206" s="41" t="n"/>
      <c r="Q206" s="41" t="n"/>
      <c r="R206" s="43" t="n"/>
      <c r="S206" s="22">
        <f>IF(COUNTA($A206:$R206)=0,"",IFERROR(IF($J206="","",MAX(0,ROUND((IF(OR($K206="Closed",$K206="Canceled"),IF($P206="",$Q206,$P206),'Settings'!$B$8)-$J206)*1440,0))),""))</f>
        <v/>
      </c>
      <c r="T206" s="44">
        <f>IF(COUNTA($A206:$R206)=0,"",IFERROR(IF($B206="","",MAX(0,ROUND((IF(OR($K206="Closed",$K206="Canceled"),IF($P206="",$Q206,$P206),'Settings'!$B$8)-$B206)*24,1))),""))</f>
        <v/>
      </c>
      <c r="U206" s="44">
        <f>IF(COUNTA($A206:$R206)=0,"",IFERROR(VLOOKUP($I206,'Settings'!$A$12:$B$15,2,FALSE),""))</f>
        <v/>
      </c>
      <c r="V206" s="45">
        <f>IF(COUNTA($A206:$R206)=0,"",IFERROR(IF(OR($B206="",$U206=""),"",$B206+$U206/24),""))</f>
        <v/>
      </c>
      <c r="W206" s="25">
        <f>IF(COUNTA($A206:$R206)=0,"",IFERROR(IF($V206="","",IF(OR($K206="Closed",$K206="Canceled"),IF(IF($P206="",$Q206,$P206)&lt;=$V206,"Met","Missed"),IF('Settings'!$B$8&gt;$V206,"Overdue","Within Target"))),""))</f>
        <v/>
      </c>
      <c r="X206" s="46">
        <f>IF(COUNTA($A206:$R206)=0,"",IFERROR(ROUND($S206/60*'Settings'!$B$5,2),0))</f>
        <v/>
      </c>
      <c r="Y206" s="46">
        <f>IF(COUNTA($A206:$R206)=0,"",IFERROR($R206+$X206,0))</f>
        <v/>
      </c>
      <c r="Z206" s="25">
        <f>IF(COUNTA($A206:$R206)=0,"",IFERROR(IF(OR($K206="Closed",$K206="Canceled"),"No",IF($O206="","Missing Due Date",IF(INT($O206)&lt;INT('Settings'!$B$8),"Overdue",IF(INT($O206)=INT('Settings'!$B$8),"Due Today",IF(INT($O206)&lt;=INT('Settings'!$B$8)+'Settings'!$B$6,"Due Soon","Upcoming"))))),"Check date"))</f>
        <v/>
      </c>
      <c r="AA206" s="27">
        <f>IF(COUNTA($A206:$R206)=0,"",IF($A206="","Missing ID",IF(COUNTIF($A$5:$A$1004,$A206)&gt;1,"Duplicate ID",IF(OR($B206="",$C206="",$D206="",$H206="",$I206="",$K206="",$L206="",$Q206=""),"Missing required field",IF(AND($K206="Closed",$P206=""),"Closed without Resolved At",IF(AND($P206&lt;&gt;"",$P206&lt;$B206),"Resolved before Reported",IF(AND($Q206&lt;&gt;"",$Q206&lt;$B206),"Last Updated before Reported","OK")))))))</f>
        <v/>
      </c>
    </row>
    <row r="207">
      <c r="A207" s="17" t="n"/>
      <c r="B207" s="41" t="n"/>
      <c r="C207" s="42" t="n"/>
      <c r="D207" s="17" t="n"/>
      <c r="E207" s="20" t="n"/>
      <c r="F207" s="17" t="n"/>
      <c r="G207" s="17" t="n"/>
      <c r="H207" s="17" t="n"/>
      <c r="I207" s="17" t="n"/>
      <c r="J207" s="41" t="n"/>
      <c r="K207" s="17" t="n"/>
      <c r="L207" s="17" t="n"/>
      <c r="M207" s="17" t="n"/>
      <c r="N207" s="20" t="n"/>
      <c r="O207" s="42" t="n"/>
      <c r="P207" s="41" t="n"/>
      <c r="Q207" s="41" t="n"/>
      <c r="R207" s="43" t="n"/>
      <c r="S207" s="22">
        <f>IF(COUNTA($A207:$R207)=0,"",IFERROR(IF($J207="","",MAX(0,ROUND((IF(OR($K207="Closed",$K207="Canceled"),IF($P207="",$Q207,$P207),'Settings'!$B$8)-$J207)*1440,0))),""))</f>
        <v/>
      </c>
      <c r="T207" s="44">
        <f>IF(COUNTA($A207:$R207)=0,"",IFERROR(IF($B207="","",MAX(0,ROUND((IF(OR($K207="Closed",$K207="Canceled"),IF($P207="",$Q207,$P207),'Settings'!$B$8)-$B207)*24,1))),""))</f>
        <v/>
      </c>
      <c r="U207" s="44">
        <f>IF(COUNTA($A207:$R207)=0,"",IFERROR(VLOOKUP($I207,'Settings'!$A$12:$B$15,2,FALSE),""))</f>
        <v/>
      </c>
      <c r="V207" s="45">
        <f>IF(COUNTA($A207:$R207)=0,"",IFERROR(IF(OR($B207="",$U207=""),"",$B207+$U207/24),""))</f>
        <v/>
      </c>
      <c r="W207" s="25">
        <f>IF(COUNTA($A207:$R207)=0,"",IFERROR(IF($V207="","",IF(OR($K207="Closed",$K207="Canceled"),IF(IF($P207="",$Q207,$P207)&lt;=$V207,"Met","Missed"),IF('Settings'!$B$8&gt;$V207,"Overdue","Within Target"))),""))</f>
        <v/>
      </c>
      <c r="X207" s="46">
        <f>IF(COUNTA($A207:$R207)=0,"",IFERROR(ROUND($S207/60*'Settings'!$B$5,2),0))</f>
        <v/>
      </c>
      <c r="Y207" s="46">
        <f>IF(COUNTA($A207:$R207)=0,"",IFERROR($R207+$X207,0))</f>
        <v/>
      </c>
      <c r="Z207" s="25">
        <f>IF(COUNTA($A207:$R207)=0,"",IFERROR(IF(OR($K207="Closed",$K207="Canceled"),"No",IF($O207="","Missing Due Date",IF(INT($O207)&lt;INT('Settings'!$B$8),"Overdue",IF(INT($O207)=INT('Settings'!$B$8),"Due Today",IF(INT($O207)&lt;=INT('Settings'!$B$8)+'Settings'!$B$6,"Due Soon","Upcoming"))))),"Check date"))</f>
        <v/>
      </c>
      <c r="AA207" s="27">
        <f>IF(COUNTA($A207:$R207)=0,"",IF($A207="","Missing ID",IF(COUNTIF($A$5:$A$1004,$A207)&gt;1,"Duplicate ID",IF(OR($B207="",$C207="",$D207="",$H207="",$I207="",$K207="",$L207="",$Q207=""),"Missing required field",IF(AND($K207="Closed",$P207=""),"Closed without Resolved At",IF(AND($P207&lt;&gt;"",$P207&lt;$B207),"Resolved before Reported",IF(AND($Q207&lt;&gt;"",$Q207&lt;$B207),"Last Updated before Reported","OK")))))))</f>
        <v/>
      </c>
    </row>
    <row r="208">
      <c r="A208" s="17" t="n"/>
      <c r="B208" s="41" t="n"/>
      <c r="C208" s="42" t="n"/>
      <c r="D208" s="17" t="n"/>
      <c r="E208" s="20" t="n"/>
      <c r="F208" s="17" t="n"/>
      <c r="G208" s="17" t="n"/>
      <c r="H208" s="17" t="n"/>
      <c r="I208" s="17" t="n"/>
      <c r="J208" s="41" t="n"/>
      <c r="K208" s="17" t="n"/>
      <c r="L208" s="17" t="n"/>
      <c r="M208" s="17" t="n"/>
      <c r="N208" s="20" t="n"/>
      <c r="O208" s="42" t="n"/>
      <c r="P208" s="41" t="n"/>
      <c r="Q208" s="41" t="n"/>
      <c r="R208" s="43" t="n"/>
      <c r="S208" s="22">
        <f>IF(COUNTA($A208:$R208)=0,"",IFERROR(IF($J208="","",MAX(0,ROUND((IF(OR($K208="Closed",$K208="Canceled"),IF($P208="",$Q208,$P208),'Settings'!$B$8)-$J208)*1440,0))),""))</f>
        <v/>
      </c>
      <c r="T208" s="44">
        <f>IF(COUNTA($A208:$R208)=0,"",IFERROR(IF($B208="","",MAX(0,ROUND((IF(OR($K208="Closed",$K208="Canceled"),IF($P208="",$Q208,$P208),'Settings'!$B$8)-$B208)*24,1))),""))</f>
        <v/>
      </c>
      <c r="U208" s="44">
        <f>IF(COUNTA($A208:$R208)=0,"",IFERROR(VLOOKUP($I208,'Settings'!$A$12:$B$15,2,FALSE),""))</f>
        <v/>
      </c>
      <c r="V208" s="45">
        <f>IF(COUNTA($A208:$R208)=0,"",IFERROR(IF(OR($B208="",$U208=""),"",$B208+$U208/24),""))</f>
        <v/>
      </c>
      <c r="W208" s="25">
        <f>IF(COUNTA($A208:$R208)=0,"",IFERROR(IF($V208="","",IF(OR($K208="Closed",$K208="Canceled"),IF(IF($P208="",$Q208,$P208)&lt;=$V208,"Met","Missed"),IF('Settings'!$B$8&gt;$V208,"Overdue","Within Target"))),""))</f>
        <v/>
      </c>
      <c r="X208" s="46">
        <f>IF(COUNTA($A208:$R208)=0,"",IFERROR(ROUND($S208/60*'Settings'!$B$5,2),0))</f>
        <v/>
      </c>
      <c r="Y208" s="46">
        <f>IF(COUNTA($A208:$R208)=0,"",IFERROR($R208+$X208,0))</f>
        <v/>
      </c>
      <c r="Z208" s="25">
        <f>IF(COUNTA($A208:$R208)=0,"",IFERROR(IF(OR($K208="Closed",$K208="Canceled"),"No",IF($O208="","Missing Due Date",IF(INT($O208)&lt;INT('Settings'!$B$8),"Overdue",IF(INT($O208)=INT('Settings'!$B$8),"Due Today",IF(INT($O208)&lt;=INT('Settings'!$B$8)+'Settings'!$B$6,"Due Soon","Upcoming"))))),"Check date"))</f>
        <v/>
      </c>
      <c r="AA208" s="27">
        <f>IF(COUNTA($A208:$R208)=0,"",IF($A208="","Missing ID",IF(COUNTIF($A$5:$A$1004,$A208)&gt;1,"Duplicate ID",IF(OR($B208="",$C208="",$D208="",$H208="",$I208="",$K208="",$L208="",$Q208=""),"Missing required field",IF(AND($K208="Closed",$P208=""),"Closed without Resolved At",IF(AND($P208&lt;&gt;"",$P208&lt;$B208),"Resolved before Reported",IF(AND($Q208&lt;&gt;"",$Q208&lt;$B208),"Last Updated before Reported","OK")))))))</f>
        <v/>
      </c>
    </row>
    <row r="209">
      <c r="A209" s="17" t="n"/>
      <c r="B209" s="41" t="n"/>
      <c r="C209" s="42" t="n"/>
      <c r="D209" s="17" t="n"/>
      <c r="E209" s="20" t="n"/>
      <c r="F209" s="17" t="n"/>
      <c r="G209" s="17" t="n"/>
      <c r="H209" s="17" t="n"/>
      <c r="I209" s="17" t="n"/>
      <c r="J209" s="41" t="n"/>
      <c r="K209" s="17" t="n"/>
      <c r="L209" s="17" t="n"/>
      <c r="M209" s="17" t="n"/>
      <c r="N209" s="20" t="n"/>
      <c r="O209" s="42" t="n"/>
      <c r="P209" s="41" t="n"/>
      <c r="Q209" s="41" t="n"/>
      <c r="R209" s="43" t="n"/>
      <c r="S209" s="22">
        <f>IF(COUNTA($A209:$R209)=0,"",IFERROR(IF($J209="","",MAX(0,ROUND((IF(OR($K209="Closed",$K209="Canceled"),IF($P209="",$Q209,$P209),'Settings'!$B$8)-$J209)*1440,0))),""))</f>
        <v/>
      </c>
      <c r="T209" s="44">
        <f>IF(COUNTA($A209:$R209)=0,"",IFERROR(IF($B209="","",MAX(0,ROUND((IF(OR($K209="Closed",$K209="Canceled"),IF($P209="",$Q209,$P209),'Settings'!$B$8)-$B209)*24,1))),""))</f>
        <v/>
      </c>
      <c r="U209" s="44">
        <f>IF(COUNTA($A209:$R209)=0,"",IFERROR(VLOOKUP($I209,'Settings'!$A$12:$B$15,2,FALSE),""))</f>
        <v/>
      </c>
      <c r="V209" s="45">
        <f>IF(COUNTA($A209:$R209)=0,"",IFERROR(IF(OR($B209="",$U209=""),"",$B209+$U209/24),""))</f>
        <v/>
      </c>
      <c r="W209" s="25">
        <f>IF(COUNTA($A209:$R209)=0,"",IFERROR(IF($V209="","",IF(OR($K209="Closed",$K209="Canceled"),IF(IF($P209="",$Q209,$P209)&lt;=$V209,"Met","Missed"),IF('Settings'!$B$8&gt;$V209,"Overdue","Within Target"))),""))</f>
        <v/>
      </c>
      <c r="X209" s="46">
        <f>IF(COUNTA($A209:$R209)=0,"",IFERROR(ROUND($S209/60*'Settings'!$B$5,2),0))</f>
        <v/>
      </c>
      <c r="Y209" s="46">
        <f>IF(COUNTA($A209:$R209)=0,"",IFERROR($R209+$X209,0))</f>
        <v/>
      </c>
      <c r="Z209" s="25">
        <f>IF(COUNTA($A209:$R209)=0,"",IFERROR(IF(OR($K209="Closed",$K209="Canceled"),"No",IF($O209="","Missing Due Date",IF(INT($O209)&lt;INT('Settings'!$B$8),"Overdue",IF(INT($O209)=INT('Settings'!$B$8),"Due Today",IF(INT($O209)&lt;=INT('Settings'!$B$8)+'Settings'!$B$6,"Due Soon","Upcoming"))))),"Check date"))</f>
        <v/>
      </c>
      <c r="AA209" s="27">
        <f>IF(COUNTA($A209:$R209)=0,"",IF($A209="","Missing ID",IF(COUNTIF($A$5:$A$1004,$A209)&gt;1,"Duplicate ID",IF(OR($B209="",$C209="",$D209="",$H209="",$I209="",$K209="",$L209="",$Q209=""),"Missing required field",IF(AND($K209="Closed",$P209=""),"Closed without Resolved At",IF(AND($P209&lt;&gt;"",$P209&lt;$B209),"Resolved before Reported",IF(AND($Q209&lt;&gt;"",$Q209&lt;$B209),"Last Updated before Reported","OK")))))))</f>
        <v/>
      </c>
    </row>
    <row r="210">
      <c r="A210" s="17" t="n"/>
      <c r="B210" s="41" t="n"/>
      <c r="C210" s="42" t="n"/>
      <c r="D210" s="17" t="n"/>
      <c r="E210" s="20" t="n"/>
      <c r="F210" s="17" t="n"/>
      <c r="G210" s="17" t="n"/>
      <c r="H210" s="17" t="n"/>
      <c r="I210" s="17" t="n"/>
      <c r="J210" s="41" t="n"/>
      <c r="K210" s="17" t="n"/>
      <c r="L210" s="17" t="n"/>
      <c r="M210" s="17" t="n"/>
      <c r="N210" s="20" t="n"/>
      <c r="O210" s="42" t="n"/>
      <c r="P210" s="41" t="n"/>
      <c r="Q210" s="41" t="n"/>
      <c r="R210" s="43" t="n"/>
      <c r="S210" s="22">
        <f>IF(COUNTA($A210:$R210)=0,"",IFERROR(IF($J210="","",MAX(0,ROUND((IF(OR($K210="Closed",$K210="Canceled"),IF($P210="",$Q210,$P210),'Settings'!$B$8)-$J210)*1440,0))),""))</f>
        <v/>
      </c>
      <c r="T210" s="44">
        <f>IF(COUNTA($A210:$R210)=0,"",IFERROR(IF($B210="","",MAX(0,ROUND((IF(OR($K210="Closed",$K210="Canceled"),IF($P210="",$Q210,$P210),'Settings'!$B$8)-$B210)*24,1))),""))</f>
        <v/>
      </c>
      <c r="U210" s="44">
        <f>IF(COUNTA($A210:$R210)=0,"",IFERROR(VLOOKUP($I210,'Settings'!$A$12:$B$15,2,FALSE),""))</f>
        <v/>
      </c>
      <c r="V210" s="45">
        <f>IF(COUNTA($A210:$R210)=0,"",IFERROR(IF(OR($B210="",$U210=""),"",$B210+$U210/24),""))</f>
        <v/>
      </c>
      <c r="W210" s="25">
        <f>IF(COUNTA($A210:$R210)=0,"",IFERROR(IF($V210="","",IF(OR($K210="Closed",$K210="Canceled"),IF(IF($P210="",$Q210,$P210)&lt;=$V210,"Met","Missed"),IF('Settings'!$B$8&gt;$V210,"Overdue","Within Target"))),""))</f>
        <v/>
      </c>
      <c r="X210" s="46">
        <f>IF(COUNTA($A210:$R210)=0,"",IFERROR(ROUND($S210/60*'Settings'!$B$5,2),0))</f>
        <v/>
      </c>
      <c r="Y210" s="46">
        <f>IF(COUNTA($A210:$R210)=0,"",IFERROR($R210+$X210,0))</f>
        <v/>
      </c>
      <c r="Z210" s="25">
        <f>IF(COUNTA($A210:$R210)=0,"",IFERROR(IF(OR($K210="Closed",$K210="Canceled"),"No",IF($O210="","Missing Due Date",IF(INT($O210)&lt;INT('Settings'!$B$8),"Overdue",IF(INT($O210)=INT('Settings'!$B$8),"Due Today",IF(INT($O210)&lt;=INT('Settings'!$B$8)+'Settings'!$B$6,"Due Soon","Upcoming"))))),"Check date"))</f>
        <v/>
      </c>
      <c r="AA210" s="27">
        <f>IF(COUNTA($A210:$R210)=0,"",IF($A210="","Missing ID",IF(COUNTIF($A$5:$A$1004,$A210)&gt;1,"Duplicate ID",IF(OR($B210="",$C210="",$D210="",$H210="",$I210="",$K210="",$L210="",$Q210=""),"Missing required field",IF(AND($K210="Closed",$P210=""),"Closed without Resolved At",IF(AND($P210&lt;&gt;"",$P210&lt;$B210),"Resolved before Reported",IF(AND($Q210&lt;&gt;"",$Q210&lt;$B210),"Last Updated before Reported","OK")))))))</f>
        <v/>
      </c>
    </row>
    <row r="211">
      <c r="A211" s="17" t="n"/>
      <c r="B211" s="41" t="n"/>
      <c r="C211" s="42" t="n"/>
      <c r="D211" s="17" t="n"/>
      <c r="E211" s="20" t="n"/>
      <c r="F211" s="17" t="n"/>
      <c r="G211" s="17" t="n"/>
      <c r="H211" s="17" t="n"/>
      <c r="I211" s="17" t="n"/>
      <c r="J211" s="41" t="n"/>
      <c r="K211" s="17" t="n"/>
      <c r="L211" s="17" t="n"/>
      <c r="M211" s="17" t="n"/>
      <c r="N211" s="20" t="n"/>
      <c r="O211" s="42" t="n"/>
      <c r="P211" s="41" t="n"/>
      <c r="Q211" s="41" t="n"/>
      <c r="R211" s="43" t="n"/>
      <c r="S211" s="22">
        <f>IF(COUNTA($A211:$R211)=0,"",IFERROR(IF($J211="","",MAX(0,ROUND((IF(OR($K211="Closed",$K211="Canceled"),IF($P211="",$Q211,$P211),'Settings'!$B$8)-$J211)*1440,0))),""))</f>
        <v/>
      </c>
      <c r="T211" s="44">
        <f>IF(COUNTA($A211:$R211)=0,"",IFERROR(IF($B211="","",MAX(0,ROUND((IF(OR($K211="Closed",$K211="Canceled"),IF($P211="",$Q211,$P211),'Settings'!$B$8)-$B211)*24,1))),""))</f>
        <v/>
      </c>
      <c r="U211" s="44">
        <f>IF(COUNTA($A211:$R211)=0,"",IFERROR(VLOOKUP($I211,'Settings'!$A$12:$B$15,2,FALSE),""))</f>
        <v/>
      </c>
      <c r="V211" s="45">
        <f>IF(COUNTA($A211:$R211)=0,"",IFERROR(IF(OR($B211="",$U211=""),"",$B211+$U211/24),""))</f>
        <v/>
      </c>
      <c r="W211" s="25">
        <f>IF(COUNTA($A211:$R211)=0,"",IFERROR(IF($V211="","",IF(OR($K211="Closed",$K211="Canceled"),IF(IF($P211="",$Q211,$P211)&lt;=$V211,"Met","Missed"),IF('Settings'!$B$8&gt;$V211,"Overdue","Within Target"))),""))</f>
        <v/>
      </c>
      <c r="X211" s="46">
        <f>IF(COUNTA($A211:$R211)=0,"",IFERROR(ROUND($S211/60*'Settings'!$B$5,2),0))</f>
        <v/>
      </c>
      <c r="Y211" s="46">
        <f>IF(COUNTA($A211:$R211)=0,"",IFERROR($R211+$X211,0))</f>
        <v/>
      </c>
      <c r="Z211" s="25">
        <f>IF(COUNTA($A211:$R211)=0,"",IFERROR(IF(OR($K211="Closed",$K211="Canceled"),"No",IF($O211="","Missing Due Date",IF(INT($O211)&lt;INT('Settings'!$B$8),"Overdue",IF(INT($O211)=INT('Settings'!$B$8),"Due Today",IF(INT($O211)&lt;=INT('Settings'!$B$8)+'Settings'!$B$6,"Due Soon","Upcoming"))))),"Check date"))</f>
        <v/>
      </c>
      <c r="AA211" s="27">
        <f>IF(COUNTA($A211:$R211)=0,"",IF($A211="","Missing ID",IF(COUNTIF($A$5:$A$1004,$A211)&gt;1,"Duplicate ID",IF(OR($B211="",$C211="",$D211="",$H211="",$I211="",$K211="",$L211="",$Q211=""),"Missing required field",IF(AND($K211="Closed",$P211=""),"Closed without Resolved At",IF(AND($P211&lt;&gt;"",$P211&lt;$B211),"Resolved before Reported",IF(AND($Q211&lt;&gt;"",$Q211&lt;$B211),"Last Updated before Reported","OK")))))))</f>
        <v/>
      </c>
    </row>
    <row r="212">
      <c r="A212" s="17" t="n"/>
      <c r="B212" s="41" t="n"/>
      <c r="C212" s="42" t="n"/>
      <c r="D212" s="17" t="n"/>
      <c r="E212" s="20" t="n"/>
      <c r="F212" s="17" t="n"/>
      <c r="G212" s="17" t="n"/>
      <c r="H212" s="17" t="n"/>
      <c r="I212" s="17" t="n"/>
      <c r="J212" s="41" t="n"/>
      <c r="K212" s="17" t="n"/>
      <c r="L212" s="17" t="n"/>
      <c r="M212" s="17" t="n"/>
      <c r="N212" s="20" t="n"/>
      <c r="O212" s="42" t="n"/>
      <c r="P212" s="41" t="n"/>
      <c r="Q212" s="41" t="n"/>
      <c r="R212" s="43" t="n"/>
      <c r="S212" s="22">
        <f>IF(COUNTA($A212:$R212)=0,"",IFERROR(IF($J212="","",MAX(0,ROUND((IF(OR($K212="Closed",$K212="Canceled"),IF($P212="",$Q212,$P212),'Settings'!$B$8)-$J212)*1440,0))),""))</f>
        <v/>
      </c>
      <c r="T212" s="44">
        <f>IF(COUNTA($A212:$R212)=0,"",IFERROR(IF($B212="","",MAX(0,ROUND((IF(OR($K212="Closed",$K212="Canceled"),IF($P212="",$Q212,$P212),'Settings'!$B$8)-$B212)*24,1))),""))</f>
        <v/>
      </c>
      <c r="U212" s="44">
        <f>IF(COUNTA($A212:$R212)=0,"",IFERROR(VLOOKUP($I212,'Settings'!$A$12:$B$15,2,FALSE),""))</f>
        <v/>
      </c>
      <c r="V212" s="45">
        <f>IF(COUNTA($A212:$R212)=0,"",IFERROR(IF(OR($B212="",$U212=""),"",$B212+$U212/24),""))</f>
        <v/>
      </c>
      <c r="W212" s="25">
        <f>IF(COUNTA($A212:$R212)=0,"",IFERROR(IF($V212="","",IF(OR($K212="Closed",$K212="Canceled"),IF(IF($P212="",$Q212,$P212)&lt;=$V212,"Met","Missed"),IF('Settings'!$B$8&gt;$V212,"Overdue","Within Target"))),""))</f>
        <v/>
      </c>
      <c r="X212" s="46">
        <f>IF(COUNTA($A212:$R212)=0,"",IFERROR(ROUND($S212/60*'Settings'!$B$5,2),0))</f>
        <v/>
      </c>
      <c r="Y212" s="46">
        <f>IF(COUNTA($A212:$R212)=0,"",IFERROR($R212+$X212,0))</f>
        <v/>
      </c>
      <c r="Z212" s="25">
        <f>IF(COUNTA($A212:$R212)=0,"",IFERROR(IF(OR($K212="Closed",$K212="Canceled"),"No",IF($O212="","Missing Due Date",IF(INT($O212)&lt;INT('Settings'!$B$8),"Overdue",IF(INT($O212)=INT('Settings'!$B$8),"Due Today",IF(INT($O212)&lt;=INT('Settings'!$B$8)+'Settings'!$B$6,"Due Soon","Upcoming"))))),"Check date"))</f>
        <v/>
      </c>
      <c r="AA212" s="27">
        <f>IF(COUNTA($A212:$R212)=0,"",IF($A212="","Missing ID",IF(COUNTIF($A$5:$A$1004,$A212)&gt;1,"Duplicate ID",IF(OR($B212="",$C212="",$D212="",$H212="",$I212="",$K212="",$L212="",$Q212=""),"Missing required field",IF(AND($K212="Closed",$P212=""),"Closed without Resolved At",IF(AND($P212&lt;&gt;"",$P212&lt;$B212),"Resolved before Reported",IF(AND($Q212&lt;&gt;"",$Q212&lt;$B212),"Last Updated before Reported","OK")))))))</f>
        <v/>
      </c>
    </row>
    <row r="213">
      <c r="A213" s="17" t="n"/>
      <c r="B213" s="41" t="n"/>
      <c r="C213" s="42" t="n"/>
      <c r="D213" s="17" t="n"/>
      <c r="E213" s="20" t="n"/>
      <c r="F213" s="17" t="n"/>
      <c r="G213" s="17" t="n"/>
      <c r="H213" s="17" t="n"/>
      <c r="I213" s="17" t="n"/>
      <c r="J213" s="41" t="n"/>
      <c r="K213" s="17" t="n"/>
      <c r="L213" s="17" t="n"/>
      <c r="M213" s="17" t="n"/>
      <c r="N213" s="20" t="n"/>
      <c r="O213" s="42" t="n"/>
      <c r="P213" s="41" t="n"/>
      <c r="Q213" s="41" t="n"/>
      <c r="R213" s="43" t="n"/>
      <c r="S213" s="22">
        <f>IF(COUNTA($A213:$R213)=0,"",IFERROR(IF($J213="","",MAX(0,ROUND((IF(OR($K213="Closed",$K213="Canceled"),IF($P213="",$Q213,$P213),'Settings'!$B$8)-$J213)*1440,0))),""))</f>
        <v/>
      </c>
      <c r="T213" s="44">
        <f>IF(COUNTA($A213:$R213)=0,"",IFERROR(IF($B213="","",MAX(0,ROUND((IF(OR($K213="Closed",$K213="Canceled"),IF($P213="",$Q213,$P213),'Settings'!$B$8)-$B213)*24,1))),""))</f>
        <v/>
      </c>
      <c r="U213" s="44">
        <f>IF(COUNTA($A213:$R213)=0,"",IFERROR(VLOOKUP($I213,'Settings'!$A$12:$B$15,2,FALSE),""))</f>
        <v/>
      </c>
      <c r="V213" s="45">
        <f>IF(COUNTA($A213:$R213)=0,"",IFERROR(IF(OR($B213="",$U213=""),"",$B213+$U213/24),""))</f>
        <v/>
      </c>
      <c r="W213" s="25">
        <f>IF(COUNTA($A213:$R213)=0,"",IFERROR(IF($V213="","",IF(OR($K213="Closed",$K213="Canceled"),IF(IF($P213="",$Q213,$P213)&lt;=$V213,"Met","Missed"),IF('Settings'!$B$8&gt;$V213,"Overdue","Within Target"))),""))</f>
        <v/>
      </c>
      <c r="X213" s="46">
        <f>IF(COUNTA($A213:$R213)=0,"",IFERROR(ROUND($S213/60*'Settings'!$B$5,2),0))</f>
        <v/>
      </c>
      <c r="Y213" s="46">
        <f>IF(COUNTA($A213:$R213)=0,"",IFERROR($R213+$X213,0))</f>
        <v/>
      </c>
      <c r="Z213" s="25">
        <f>IF(COUNTA($A213:$R213)=0,"",IFERROR(IF(OR($K213="Closed",$K213="Canceled"),"No",IF($O213="","Missing Due Date",IF(INT($O213)&lt;INT('Settings'!$B$8),"Overdue",IF(INT($O213)=INT('Settings'!$B$8),"Due Today",IF(INT($O213)&lt;=INT('Settings'!$B$8)+'Settings'!$B$6,"Due Soon","Upcoming"))))),"Check date"))</f>
        <v/>
      </c>
      <c r="AA213" s="27">
        <f>IF(COUNTA($A213:$R213)=0,"",IF($A213="","Missing ID",IF(COUNTIF($A$5:$A$1004,$A213)&gt;1,"Duplicate ID",IF(OR($B213="",$C213="",$D213="",$H213="",$I213="",$K213="",$L213="",$Q213=""),"Missing required field",IF(AND($K213="Closed",$P213=""),"Closed without Resolved At",IF(AND($P213&lt;&gt;"",$P213&lt;$B213),"Resolved before Reported",IF(AND($Q213&lt;&gt;"",$Q213&lt;$B213),"Last Updated before Reported","OK")))))))</f>
        <v/>
      </c>
    </row>
    <row r="214">
      <c r="A214" s="17" t="n"/>
      <c r="B214" s="41" t="n"/>
      <c r="C214" s="42" t="n"/>
      <c r="D214" s="17" t="n"/>
      <c r="E214" s="20" t="n"/>
      <c r="F214" s="17" t="n"/>
      <c r="G214" s="17" t="n"/>
      <c r="H214" s="17" t="n"/>
      <c r="I214" s="17" t="n"/>
      <c r="J214" s="41" t="n"/>
      <c r="K214" s="17" t="n"/>
      <c r="L214" s="17" t="n"/>
      <c r="M214" s="17" t="n"/>
      <c r="N214" s="20" t="n"/>
      <c r="O214" s="42" t="n"/>
      <c r="P214" s="41" t="n"/>
      <c r="Q214" s="41" t="n"/>
      <c r="R214" s="43" t="n"/>
      <c r="S214" s="22">
        <f>IF(COUNTA($A214:$R214)=0,"",IFERROR(IF($J214="","",MAX(0,ROUND((IF(OR($K214="Closed",$K214="Canceled"),IF($P214="",$Q214,$P214),'Settings'!$B$8)-$J214)*1440,0))),""))</f>
        <v/>
      </c>
      <c r="T214" s="44">
        <f>IF(COUNTA($A214:$R214)=0,"",IFERROR(IF($B214="","",MAX(0,ROUND((IF(OR($K214="Closed",$K214="Canceled"),IF($P214="",$Q214,$P214),'Settings'!$B$8)-$B214)*24,1))),""))</f>
        <v/>
      </c>
      <c r="U214" s="44">
        <f>IF(COUNTA($A214:$R214)=0,"",IFERROR(VLOOKUP($I214,'Settings'!$A$12:$B$15,2,FALSE),""))</f>
        <v/>
      </c>
      <c r="V214" s="45">
        <f>IF(COUNTA($A214:$R214)=0,"",IFERROR(IF(OR($B214="",$U214=""),"",$B214+$U214/24),""))</f>
        <v/>
      </c>
      <c r="W214" s="25">
        <f>IF(COUNTA($A214:$R214)=0,"",IFERROR(IF($V214="","",IF(OR($K214="Closed",$K214="Canceled"),IF(IF($P214="",$Q214,$P214)&lt;=$V214,"Met","Missed"),IF('Settings'!$B$8&gt;$V214,"Overdue","Within Target"))),""))</f>
        <v/>
      </c>
      <c r="X214" s="46">
        <f>IF(COUNTA($A214:$R214)=0,"",IFERROR(ROUND($S214/60*'Settings'!$B$5,2),0))</f>
        <v/>
      </c>
      <c r="Y214" s="46">
        <f>IF(COUNTA($A214:$R214)=0,"",IFERROR($R214+$X214,0))</f>
        <v/>
      </c>
      <c r="Z214" s="25">
        <f>IF(COUNTA($A214:$R214)=0,"",IFERROR(IF(OR($K214="Closed",$K214="Canceled"),"No",IF($O214="","Missing Due Date",IF(INT($O214)&lt;INT('Settings'!$B$8),"Overdue",IF(INT($O214)=INT('Settings'!$B$8),"Due Today",IF(INT($O214)&lt;=INT('Settings'!$B$8)+'Settings'!$B$6,"Due Soon","Upcoming"))))),"Check date"))</f>
        <v/>
      </c>
      <c r="AA214" s="27">
        <f>IF(COUNTA($A214:$R214)=0,"",IF($A214="","Missing ID",IF(COUNTIF($A$5:$A$1004,$A214)&gt;1,"Duplicate ID",IF(OR($B214="",$C214="",$D214="",$H214="",$I214="",$K214="",$L214="",$Q214=""),"Missing required field",IF(AND($K214="Closed",$P214=""),"Closed without Resolved At",IF(AND($P214&lt;&gt;"",$P214&lt;$B214),"Resolved before Reported",IF(AND($Q214&lt;&gt;"",$Q214&lt;$B214),"Last Updated before Reported","OK")))))))</f>
        <v/>
      </c>
    </row>
    <row r="215">
      <c r="A215" s="17" t="n"/>
      <c r="B215" s="41" t="n"/>
      <c r="C215" s="42" t="n"/>
      <c r="D215" s="17" t="n"/>
      <c r="E215" s="20" t="n"/>
      <c r="F215" s="17" t="n"/>
      <c r="G215" s="17" t="n"/>
      <c r="H215" s="17" t="n"/>
      <c r="I215" s="17" t="n"/>
      <c r="J215" s="41" t="n"/>
      <c r="K215" s="17" t="n"/>
      <c r="L215" s="17" t="n"/>
      <c r="M215" s="17" t="n"/>
      <c r="N215" s="20" t="n"/>
      <c r="O215" s="42" t="n"/>
      <c r="P215" s="41" t="n"/>
      <c r="Q215" s="41" t="n"/>
      <c r="R215" s="43" t="n"/>
      <c r="S215" s="22">
        <f>IF(COUNTA($A215:$R215)=0,"",IFERROR(IF($J215="","",MAX(0,ROUND((IF(OR($K215="Closed",$K215="Canceled"),IF($P215="",$Q215,$P215),'Settings'!$B$8)-$J215)*1440,0))),""))</f>
        <v/>
      </c>
      <c r="T215" s="44">
        <f>IF(COUNTA($A215:$R215)=0,"",IFERROR(IF($B215="","",MAX(0,ROUND((IF(OR($K215="Closed",$K215="Canceled"),IF($P215="",$Q215,$P215),'Settings'!$B$8)-$B215)*24,1))),""))</f>
        <v/>
      </c>
      <c r="U215" s="44">
        <f>IF(COUNTA($A215:$R215)=0,"",IFERROR(VLOOKUP($I215,'Settings'!$A$12:$B$15,2,FALSE),""))</f>
        <v/>
      </c>
      <c r="V215" s="45">
        <f>IF(COUNTA($A215:$R215)=0,"",IFERROR(IF(OR($B215="",$U215=""),"",$B215+$U215/24),""))</f>
        <v/>
      </c>
      <c r="W215" s="25">
        <f>IF(COUNTA($A215:$R215)=0,"",IFERROR(IF($V215="","",IF(OR($K215="Closed",$K215="Canceled"),IF(IF($P215="",$Q215,$P215)&lt;=$V215,"Met","Missed"),IF('Settings'!$B$8&gt;$V215,"Overdue","Within Target"))),""))</f>
        <v/>
      </c>
      <c r="X215" s="46">
        <f>IF(COUNTA($A215:$R215)=0,"",IFERROR(ROUND($S215/60*'Settings'!$B$5,2),0))</f>
        <v/>
      </c>
      <c r="Y215" s="46">
        <f>IF(COUNTA($A215:$R215)=0,"",IFERROR($R215+$X215,0))</f>
        <v/>
      </c>
      <c r="Z215" s="25">
        <f>IF(COUNTA($A215:$R215)=0,"",IFERROR(IF(OR($K215="Closed",$K215="Canceled"),"No",IF($O215="","Missing Due Date",IF(INT($O215)&lt;INT('Settings'!$B$8),"Overdue",IF(INT($O215)=INT('Settings'!$B$8),"Due Today",IF(INT($O215)&lt;=INT('Settings'!$B$8)+'Settings'!$B$6,"Due Soon","Upcoming"))))),"Check date"))</f>
        <v/>
      </c>
      <c r="AA215" s="27">
        <f>IF(COUNTA($A215:$R215)=0,"",IF($A215="","Missing ID",IF(COUNTIF($A$5:$A$1004,$A215)&gt;1,"Duplicate ID",IF(OR($B215="",$C215="",$D215="",$H215="",$I215="",$K215="",$L215="",$Q215=""),"Missing required field",IF(AND($K215="Closed",$P215=""),"Closed without Resolved At",IF(AND($P215&lt;&gt;"",$P215&lt;$B215),"Resolved before Reported",IF(AND($Q215&lt;&gt;"",$Q215&lt;$B215),"Last Updated before Reported","OK")))))))</f>
        <v/>
      </c>
    </row>
    <row r="216">
      <c r="A216" s="17" t="n"/>
      <c r="B216" s="41" t="n"/>
      <c r="C216" s="42" t="n"/>
      <c r="D216" s="17" t="n"/>
      <c r="E216" s="20" t="n"/>
      <c r="F216" s="17" t="n"/>
      <c r="G216" s="17" t="n"/>
      <c r="H216" s="17" t="n"/>
      <c r="I216" s="17" t="n"/>
      <c r="J216" s="41" t="n"/>
      <c r="K216" s="17" t="n"/>
      <c r="L216" s="17" t="n"/>
      <c r="M216" s="17" t="n"/>
      <c r="N216" s="20" t="n"/>
      <c r="O216" s="42" t="n"/>
      <c r="P216" s="41" t="n"/>
      <c r="Q216" s="41" t="n"/>
      <c r="R216" s="43" t="n"/>
      <c r="S216" s="22">
        <f>IF(COUNTA($A216:$R216)=0,"",IFERROR(IF($J216="","",MAX(0,ROUND((IF(OR($K216="Closed",$K216="Canceled"),IF($P216="",$Q216,$P216),'Settings'!$B$8)-$J216)*1440,0))),""))</f>
        <v/>
      </c>
      <c r="T216" s="44">
        <f>IF(COUNTA($A216:$R216)=0,"",IFERROR(IF($B216="","",MAX(0,ROUND((IF(OR($K216="Closed",$K216="Canceled"),IF($P216="",$Q216,$P216),'Settings'!$B$8)-$B216)*24,1))),""))</f>
        <v/>
      </c>
      <c r="U216" s="44">
        <f>IF(COUNTA($A216:$R216)=0,"",IFERROR(VLOOKUP($I216,'Settings'!$A$12:$B$15,2,FALSE),""))</f>
        <v/>
      </c>
      <c r="V216" s="45">
        <f>IF(COUNTA($A216:$R216)=0,"",IFERROR(IF(OR($B216="",$U216=""),"",$B216+$U216/24),""))</f>
        <v/>
      </c>
      <c r="W216" s="25">
        <f>IF(COUNTA($A216:$R216)=0,"",IFERROR(IF($V216="","",IF(OR($K216="Closed",$K216="Canceled"),IF(IF($P216="",$Q216,$P216)&lt;=$V216,"Met","Missed"),IF('Settings'!$B$8&gt;$V216,"Overdue","Within Target"))),""))</f>
        <v/>
      </c>
      <c r="X216" s="46">
        <f>IF(COUNTA($A216:$R216)=0,"",IFERROR(ROUND($S216/60*'Settings'!$B$5,2),0))</f>
        <v/>
      </c>
      <c r="Y216" s="46">
        <f>IF(COUNTA($A216:$R216)=0,"",IFERROR($R216+$X216,0))</f>
        <v/>
      </c>
      <c r="Z216" s="25">
        <f>IF(COUNTA($A216:$R216)=0,"",IFERROR(IF(OR($K216="Closed",$K216="Canceled"),"No",IF($O216="","Missing Due Date",IF(INT($O216)&lt;INT('Settings'!$B$8),"Overdue",IF(INT($O216)=INT('Settings'!$B$8),"Due Today",IF(INT($O216)&lt;=INT('Settings'!$B$8)+'Settings'!$B$6,"Due Soon","Upcoming"))))),"Check date"))</f>
        <v/>
      </c>
      <c r="AA216" s="27">
        <f>IF(COUNTA($A216:$R216)=0,"",IF($A216="","Missing ID",IF(COUNTIF($A$5:$A$1004,$A216)&gt;1,"Duplicate ID",IF(OR($B216="",$C216="",$D216="",$H216="",$I216="",$K216="",$L216="",$Q216=""),"Missing required field",IF(AND($K216="Closed",$P216=""),"Closed without Resolved At",IF(AND($P216&lt;&gt;"",$P216&lt;$B216),"Resolved before Reported",IF(AND($Q216&lt;&gt;"",$Q216&lt;$B216),"Last Updated before Reported","OK")))))))</f>
        <v/>
      </c>
    </row>
    <row r="217">
      <c r="A217" s="17" t="n"/>
      <c r="B217" s="41" t="n"/>
      <c r="C217" s="42" t="n"/>
      <c r="D217" s="17" t="n"/>
      <c r="E217" s="20" t="n"/>
      <c r="F217" s="17" t="n"/>
      <c r="G217" s="17" t="n"/>
      <c r="H217" s="17" t="n"/>
      <c r="I217" s="17" t="n"/>
      <c r="J217" s="41" t="n"/>
      <c r="K217" s="17" t="n"/>
      <c r="L217" s="17" t="n"/>
      <c r="M217" s="17" t="n"/>
      <c r="N217" s="20" t="n"/>
      <c r="O217" s="42" t="n"/>
      <c r="P217" s="41" t="n"/>
      <c r="Q217" s="41" t="n"/>
      <c r="R217" s="43" t="n"/>
      <c r="S217" s="22">
        <f>IF(COUNTA($A217:$R217)=0,"",IFERROR(IF($J217="","",MAX(0,ROUND((IF(OR($K217="Closed",$K217="Canceled"),IF($P217="",$Q217,$P217),'Settings'!$B$8)-$J217)*1440,0))),""))</f>
        <v/>
      </c>
      <c r="T217" s="44">
        <f>IF(COUNTA($A217:$R217)=0,"",IFERROR(IF($B217="","",MAX(0,ROUND((IF(OR($K217="Closed",$K217="Canceled"),IF($P217="",$Q217,$P217),'Settings'!$B$8)-$B217)*24,1))),""))</f>
        <v/>
      </c>
      <c r="U217" s="44">
        <f>IF(COUNTA($A217:$R217)=0,"",IFERROR(VLOOKUP($I217,'Settings'!$A$12:$B$15,2,FALSE),""))</f>
        <v/>
      </c>
      <c r="V217" s="45">
        <f>IF(COUNTA($A217:$R217)=0,"",IFERROR(IF(OR($B217="",$U217=""),"",$B217+$U217/24),""))</f>
        <v/>
      </c>
      <c r="W217" s="25">
        <f>IF(COUNTA($A217:$R217)=0,"",IFERROR(IF($V217="","",IF(OR($K217="Closed",$K217="Canceled"),IF(IF($P217="",$Q217,$P217)&lt;=$V217,"Met","Missed"),IF('Settings'!$B$8&gt;$V217,"Overdue","Within Target"))),""))</f>
        <v/>
      </c>
      <c r="X217" s="46">
        <f>IF(COUNTA($A217:$R217)=0,"",IFERROR(ROUND($S217/60*'Settings'!$B$5,2),0))</f>
        <v/>
      </c>
      <c r="Y217" s="46">
        <f>IF(COUNTA($A217:$R217)=0,"",IFERROR($R217+$X217,0))</f>
        <v/>
      </c>
      <c r="Z217" s="25">
        <f>IF(COUNTA($A217:$R217)=0,"",IFERROR(IF(OR($K217="Closed",$K217="Canceled"),"No",IF($O217="","Missing Due Date",IF(INT($O217)&lt;INT('Settings'!$B$8),"Overdue",IF(INT($O217)=INT('Settings'!$B$8),"Due Today",IF(INT($O217)&lt;=INT('Settings'!$B$8)+'Settings'!$B$6,"Due Soon","Upcoming"))))),"Check date"))</f>
        <v/>
      </c>
      <c r="AA217" s="27">
        <f>IF(COUNTA($A217:$R217)=0,"",IF($A217="","Missing ID",IF(COUNTIF($A$5:$A$1004,$A217)&gt;1,"Duplicate ID",IF(OR($B217="",$C217="",$D217="",$H217="",$I217="",$K217="",$L217="",$Q217=""),"Missing required field",IF(AND($K217="Closed",$P217=""),"Closed without Resolved At",IF(AND($P217&lt;&gt;"",$P217&lt;$B217),"Resolved before Reported",IF(AND($Q217&lt;&gt;"",$Q217&lt;$B217),"Last Updated before Reported","OK")))))))</f>
        <v/>
      </c>
    </row>
    <row r="218">
      <c r="A218" s="17" t="n"/>
      <c r="B218" s="41" t="n"/>
      <c r="C218" s="42" t="n"/>
      <c r="D218" s="17" t="n"/>
      <c r="E218" s="20" t="n"/>
      <c r="F218" s="17" t="n"/>
      <c r="G218" s="17" t="n"/>
      <c r="H218" s="17" t="n"/>
      <c r="I218" s="17" t="n"/>
      <c r="J218" s="41" t="n"/>
      <c r="K218" s="17" t="n"/>
      <c r="L218" s="17" t="n"/>
      <c r="M218" s="17" t="n"/>
      <c r="N218" s="20" t="n"/>
      <c r="O218" s="42" t="n"/>
      <c r="P218" s="41" t="n"/>
      <c r="Q218" s="41" t="n"/>
      <c r="R218" s="43" t="n"/>
      <c r="S218" s="22">
        <f>IF(COUNTA($A218:$R218)=0,"",IFERROR(IF($J218="","",MAX(0,ROUND((IF(OR($K218="Closed",$K218="Canceled"),IF($P218="",$Q218,$P218),'Settings'!$B$8)-$J218)*1440,0))),""))</f>
        <v/>
      </c>
      <c r="T218" s="44">
        <f>IF(COUNTA($A218:$R218)=0,"",IFERROR(IF($B218="","",MAX(0,ROUND((IF(OR($K218="Closed",$K218="Canceled"),IF($P218="",$Q218,$P218),'Settings'!$B$8)-$B218)*24,1))),""))</f>
        <v/>
      </c>
      <c r="U218" s="44">
        <f>IF(COUNTA($A218:$R218)=0,"",IFERROR(VLOOKUP($I218,'Settings'!$A$12:$B$15,2,FALSE),""))</f>
        <v/>
      </c>
      <c r="V218" s="45">
        <f>IF(COUNTA($A218:$R218)=0,"",IFERROR(IF(OR($B218="",$U218=""),"",$B218+$U218/24),""))</f>
        <v/>
      </c>
      <c r="W218" s="25">
        <f>IF(COUNTA($A218:$R218)=0,"",IFERROR(IF($V218="","",IF(OR($K218="Closed",$K218="Canceled"),IF(IF($P218="",$Q218,$P218)&lt;=$V218,"Met","Missed"),IF('Settings'!$B$8&gt;$V218,"Overdue","Within Target"))),""))</f>
        <v/>
      </c>
      <c r="X218" s="46">
        <f>IF(COUNTA($A218:$R218)=0,"",IFERROR(ROUND($S218/60*'Settings'!$B$5,2),0))</f>
        <v/>
      </c>
      <c r="Y218" s="46">
        <f>IF(COUNTA($A218:$R218)=0,"",IFERROR($R218+$X218,0))</f>
        <v/>
      </c>
      <c r="Z218" s="25">
        <f>IF(COUNTA($A218:$R218)=0,"",IFERROR(IF(OR($K218="Closed",$K218="Canceled"),"No",IF($O218="","Missing Due Date",IF(INT($O218)&lt;INT('Settings'!$B$8),"Overdue",IF(INT($O218)=INT('Settings'!$B$8),"Due Today",IF(INT($O218)&lt;=INT('Settings'!$B$8)+'Settings'!$B$6,"Due Soon","Upcoming"))))),"Check date"))</f>
        <v/>
      </c>
      <c r="AA218" s="27">
        <f>IF(COUNTA($A218:$R218)=0,"",IF($A218="","Missing ID",IF(COUNTIF($A$5:$A$1004,$A218)&gt;1,"Duplicate ID",IF(OR($B218="",$C218="",$D218="",$H218="",$I218="",$K218="",$L218="",$Q218=""),"Missing required field",IF(AND($K218="Closed",$P218=""),"Closed without Resolved At",IF(AND($P218&lt;&gt;"",$P218&lt;$B218),"Resolved before Reported",IF(AND($Q218&lt;&gt;"",$Q218&lt;$B218),"Last Updated before Reported","OK")))))))</f>
        <v/>
      </c>
    </row>
    <row r="219">
      <c r="A219" s="17" t="n"/>
      <c r="B219" s="41" t="n"/>
      <c r="C219" s="42" t="n"/>
      <c r="D219" s="17" t="n"/>
      <c r="E219" s="20" t="n"/>
      <c r="F219" s="17" t="n"/>
      <c r="G219" s="17" t="n"/>
      <c r="H219" s="17" t="n"/>
      <c r="I219" s="17" t="n"/>
      <c r="J219" s="41" t="n"/>
      <c r="K219" s="17" t="n"/>
      <c r="L219" s="17" t="n"/>
      <c r="M219" s="17" t="n"/>
      <c r="N219" s="20" t="n"/>
      <c r="O219" s="42" t="n"/>
      <c r="P219" s="41" t="n"/>
      <c r="Q219" s="41" t="n"/>
      <c r="R219" s="43" t="n"/>
      <c r="S219" s="22">
        <f>IF(COUNTA($A219:$R219)=0,"",IFERROR(IF($J219="","",MAX(0,ROUND((IF(OR($K219="Closed",$K219="Canceled"),IF($P219="",$Q219,$P219),'Settings'!$B$8)-$J219)*1440,0))),""))</f>
        <v/>
      </c>
      <c r="T219" s="44">
        <f>IF(COUNTA($A219:$R219)=0,"",IFERROR(IF($B219="","",MAX(0,ROUND((IF(OR($K219="Closed",$K219="Canceled"),IF($P219="",$Q219,$P219),'Settings'!$B$8)-$B219)*24,1))),""))</f>
        <v/>
      </c>
      <c r="U219" s="44">
        <f>IF(COUNTA($A219:$R219)=0,"",IFERROR(VLOOKUP($I219,'Settings'!$A$12:$B$15,2,FALSE),""))</f>
        <v/>
      </c>
      <c r="V219" s="45">
        <f>IF(COUNTA($A219:$R219)=0,"",IFERROR(IF(OR($B219="",$U219=""),"",$B219+$U219/24),""))</f>
        <v/>
      </c>
      <c r="W219" s="25">
        <f>IF(COUNTA($A219:$R219)=0,"",IFERROR(IF($V219="","",IF(OR($K219="Closed",$K219="Canceled"),IF(IF($P219="",$Q219,$P219)&lt;=$V219,"Met","Missed"),IF('Settings'!$B$8&gt;$V219,"Overdue","Within Target"))),""))</f>
        <v/>
      </c>
      <c r="X219" s="46">
        <f>IF(COUNTA($A219:$R219)=0,"",IFERROR(ROUND($S219/60*'Settings'!$B$5,2),0))</f>
        <v/>
      </c>
      <c r="Y219" s="46">
        <f>IF(COUNTA($A219:$R219)=0,"",IFERROR($R219+$X219,0))</f>
        <v/>
      </c>
      <c r="Z219" s="25">
        <f>IF(COUNTA($A219:$R219)=0,"",IFERROR(IF(OR($K219="Closed",$K219="Canceled"),"No",IF($O219="","Missing Due Date",IF(INT($O219)&lt;INT('Settings'!$B$8),"Overdue",IF(INT($O219)=INT('Settings'!$B$8),"Due Today",IF(INT($O219)&lt;=INT('Settings'!$B$8)+'Settings'!$B$6,"Due Soon","Upcoming"))))),"Check date"))</f>
        <v/>
      </c>
      <c r="AA219" s="27">
        <f>IF(COUNTA($A219:$R219)=0,"",IF($A219="","Missing ID",IF(COUNTIF($A$5:$A$1004,$A219)&gt;1,"Duplicate ID",IF(OR($B219="",$C219="",$D219="",$H219="",$I219="",$K219="",$L219="",$Q219=""),"Missing required field",IF(AND($K219="Closed",$P219=""),"Closed without Resolved At",IF(AND($P219&lt;&gt;"",$P219&lt;$B219),"Resolved before Reported",IF(AND($Q219&lt;&gt;"",$Q219&lt;$B219),"Last Updated before Reported","OK")))))))</f>
        <v/>
      </c>
    </row>
    <row r="220">
      <c r="A220" s="17" t="n"/>
      <c r="B220" s="41" t="n"/>
      <c r="C220" s="42" t="n"/>
      <c r="D220" s="17" t="n"/>
      <c r="E220" s="20" t="n"/>
      <c r="F220" s="17" t="n"/>
      <c r="G220" s="17" t="n"/>
      <c r="H220" s="17" t="n"/>
      <c r="I220" s="17" t="n"/>
      <c r="J220" s="41" t="n"/>
      <c r="K220" s="17" t="n"/>
      <c r="L220" s="17" t="n"/>
      <c r="M220" s="17" t="n"/>
      <c r="N220" s="20" t="n"/>
      <c r="O220" s="42" t="n"/>
      <c r="P220" s="41" t="n"/>
      <c r="Q220" s="41" t="n"/>
      <c r="R220" s="43" t="n"/>
      <c r="S220" s="22">
        <f>IF(COUNTA($A220:$R220)=0,"",IFERROR(IF($J220="","",MAX(0,ROUND((IF(OR($K220="Closed",$K220="Canceled"),IF($P220="",$Q220,$P220),'Settings'!$B$8)-$J220)*1440,0))),""))</f>
        <v/>
      </c>
      <c r="T220" s="44">
        <f>IF(COUNTA($A220:$R220)=0,"",IFERROR(IF($B220="","",MAX(0,ROUND((IF(OR($K220="Closed",$K220="Canceled"),IF($P220="",$Q220,$P220),'Settings'!$B$8)-$B220)*24,1))),""))</f>
        <v/>
      </c>
      <c r="U220" s="44">
        <f>IF(COUNTA($A220:$R220)=0,"",IFERROR(VLOOKUP($I220,'Settings'!$A$12:$B$15,2,FALSE),""))</f>
        <v/>
      </c>
      <c r="V220" s="45">
        <f>IF(COUNTA($A220:$R220)=0,"",IFERROR(IF(OR($B220="",$U220=""),"",$B220+$U220/24),""))</f>
        <v/>
      </c>
      <c r="W220" s="25">
        <f>IF(COUNTA($A220:$R220)=0,"",IFERROR(IF($V220="","",IF(OR($K220="Closed",$K220="Canceled"),IF(IF($P220="",$Q220,$P220)&lt;=$V220,"Met","Missed"),IF('Settings'!$B$8&gt;$V220,"Overdue","Within Target"))),""))</f>
        <v/>
      </c>
      <c r="X220" s="46">
        <f>IF(COUNTA($A220:$R220)=0,"",IFERROR(ROUND($S220/60*'Settings'!$B$5,2),0))</f>
        <v/>
      </c>
      <c r="Y220" s="46">
        <f>IF(COUNTA($A220:$R220)=0,"",IFERROR($R220+$X220,0))</f>
        <v/>
      </c>
      <c r="Z220" s="25">
        <f>IF(COUNTA($A220:$R220)=0,"",IFERROR(IF(OR($K220="Closed",$K220="Canceled"),"No",IF($O220="","Missing Due Date",IF(INT($O220)&lt;INT('Settings'!$B$8),"Overdue",IF(INT($O220)=INT('Settings'!$B$8),"Due Today",IF(INT($O220)&lt;=INT('Settings'!$B$8)+'Settings'!$B$6,"Due Soon","Upcoming"))))),"Check date"))</f>
        <v/>
      </c>
      <c r="AA220" s="27">
        <f>IF(COUNTA($A220:$R220)=0,"",IF($A220="","Missing ID",IF(COUNTIF($A$5:$A$1004,$A220)&gt;1,"Duplicate ID",IF(OR($B220="",$C220="",$D220="",$H220="",$I220="",$K220="",$L220="",$Q220=""),"Missing required field",IF(AND($K220="Closed",$P220=""),"Closed without Resolved At",IF(AND($P220&lt;&gt;"",$P220&lt;$B220),"Resolved before Reported",IF(AND($Q220&lt;&gt;"",$Q220&lt;$B220),"Last Updated before Reported","OK")))))))</f>
        <v/>
      </c>
    </row>
    <row r="221">
      <c r="A221" s="17" t="n"/>
      <c r="B221" s="41" t="n"/>
      <c r="C221" s="42" t="n"/>
      <c r="D221" s="17" t="n"/>
      <c r="E221" s="20" t="n"/>
      <c r="F221" s="17" t="n"/>
      <c r="G221" s="17" t="n"/>
      <c r="H221" s="17" t="n"/>
      <c r="I221" s="17" t="n"/>
      <c r="J221" s="41" t="n"/>
      <c r="K221" s="17" t="n"/>
      <c r="L221" s="17" t="n"/>
      <c r="M221" s="17" t="n"/>
      <c r="N221" s="20" t="n"/>
      <c r="O221" s="42" t="n"/>
      <c r="P221" s="41" t="n"/>
      <c r="Q221" s="41" t="n"/>
      <c r="R221" s="43" t="n"/>
      <c r="S221" s="22">
        <f>IF(COUNTA($A221:$R221)=0,"",IFERROR(IF($J221="","",MAX(0,ROUND((IF(OR($K221="Closed",$K221="Canceled"),IF($P221="",$Q221,$P221),'Settings'!$B$8)-$J221)*1440,0))),""))</f>
        <v/>
      </c>
      <c r="T221" s="44">
        <f>IF(COUNTA($A221:$R221)=0,"",IFERROR(IF($B221="","",MAX(0,ROUND((IF(OR($K221="Closed",$K221="Canceled"),IF($P221="",$Q221,$P221),'Settings'!$B$8)-$B221)*24,1))),""))</f>
        <v/>
      </c>
      <c r="U221" s="44">
        <f>IF(COUNTA($A221:$R221)=0,"",IFERROR(VLOOKUP($I221,'Settings'!$A$12:$B$15,2,FALSE),""))</f>
        <v/>
      </c>
      <c r="V221" s="45">
        <f>IF(COUNTA($A221:$R221)=0,"",IFERROR(IF(OR($B221="",$U221=""),"",$B221+$U221/24),""))</f>
        <v/>
      </c>
      <c r="W221" s="25">
        <f>IF(COUNTA($A221:$R221)=0,"",IFERROR(IF($V221="","",IF(OR($K221="Closed",$K221="Canceled"),IF(IF($P221="",$Q221,$P221)&lt;=$V221,"Met","Missed"),IF('Settings'!$B$8&gt;$V221,"Overdue","Within Target"))),""))</f>
        <v/>
      </c>
      <c r="X221" s="46">
        <f>IF(COUNTA($A221:$R221)=0,"",IFERROR(ROUND($S221/60*'Settings'!$B$5,2),0))</f>
        <v/>
      </c>
      <c r="Y221" s="46">
        <f>IF(COUNTA($A221:$R221)=0,"",IFERROR($R221+$X221,0))</f>
        <v/>
      </c>
      <c r="Z221" s="25">
        <f>IF(COUNTA($A221:$R221)=0,"",IFERROR(IF(OR($K221="Closed",$K221="Canceled"),"No",IF($O221="","Missing Due Date",IF(INT($O221)&lt;INT('Settings'!$B$8),"Overdue",IF(INT($O221)=INT('Settings'!$B$8),"Due Today",IF(INT($O221)&lt;=INT('Settings'!$B$8)+'Settings'!$B$6,"Due Soon","Upcoming"))))),"Check date"))</f>
        <v/>
      </c>
      <c r="AA221" s="27">
        <f>IF(COUNTA($A221:$R221)=0,"",IF($A221="","Missing ID",IF(COUNTIF($A$5:$A$1004,$A221)&gt;1,"Duplicate ID",IF(OR($B221="",$C221="",$D221="",$H221="",$I221="",$K221="",$L221="",$Q221=""),"Missing required field",IF(AND($K221="Closed",$P221=""),"Closed without Resolved At",IF(AND($P221&lt;&gt;"",$P221&lt;$B221),"Resolved before Reported",IF(AND($Q221&lt;&gt;"",$Q221&lt;$B221),"Last Updated before Reported","OK")))))))</f>
        <v/>
      </c>
    </row>
    <row r="222">
      <c r="A222" s="17" t="n"/>
      <c r="B222" s="41" t="n"/>
      <c r="C222" s="42" t="n"/>
      <c r="D222" s="17" t="n"/>
      <c r="E222" s="20" t="n"/>
      <c r="F222" s="17" t="n"/>
      <c r="G222" s="17" t="n"/>
      <c r="H222" s="17" t="n"/>
      <c r="I222" s="17" t="n"/>
      <c r="J222" s="41" t="n"/>
      <c r="K222" s="17" t="n"/>
      <c r="L222" s="17" t="n"/>
      <c r="M222" s="17" t="n"/>
      <c r="N222" s="20" t="n"/>
      <c r="O222" s="42" t="n"/>
      <c r="P222" s="41" t="n"/>
      <c r="Q222" s="41" t="n"/>
      <c r="R222" s="43" t="n"/>
      <c r="S222" s="22">
        <f>IF(COUNTA($A222:$R222)=0,"",IFERROR(IF($J222="","",MAX(0,ROUND((IF(OR($K222="Closed",$K222="Canceled"),IF($P222="",$Q222,$P222),'Settings'!$B$8)-$J222)*1440,0))),""))</f>
        <v/>
      </c>
      <c r="T222" s="44">
        <f>IF(COUNTA($A222:$R222)=0,"",IFERROR(IF($B222="","",MAX(0,ROUND((IF(OR($K222="Closed",$K222="Canceled"),IF($P222="",$Q222,$P222),'Settings'!$B$8)-$B222)*24,1))),""))</f>
        <v/>
      </c>
      <c r="U222" s="44">
        <f>IF(COUNTA($A222:$R222)=0,"",IFERROR(VLOOKUP($I222,'Settings'!$A$12:$B$15,2,FALSE),""))</f>
        <v/>
      </c>
      <c r="V222" s="45">
        <f>IF(COUNTA($A222:$R222)=0,"",IFERROR(IF(OR($B222="",$U222=""),"",$B222+$U222/24),""))</f>
        <v/>
      </c>
      <c r="W222" s="25">
        <f>IF(COUNTA($A222:$R222)=0,"",IFERROR(IF($V222="","",IF(OR($K222="Closed",$K222="Canceled"),IF(IF($P222="",$Q222,$P222)&lt;=$V222,"Met","Missed"),IF('Settings'!$B$8&gt;$V222,"Overdue","Within Target"))),""))</f>
        <v/>
      </c>
      <c r="X222" s="46">
        <f>IF(COUNTA($A222:$R222)=0,"",IFERROR(ROUND($S222/60*'Settings'!$B$5,2),0))</f>
        <v/>
      </c>
      <c r="Y222" s="46">
        <f>IF(COUNTA($A222:$R222)=0,"",IFERROR($R222+$X222,0))</f>
        <v/>
      </c>
      <c r="Z222" s="25">
        <f>IF(COUNTA($A222:$R222)=0,"",IFERROR(IF(OR($K222="Closed",$K222="Canceled"),"No",IF($O222="","Missing Due Date",IF(INT($O222)&lt;INT('Settings'!$B$8),"Overdue",IF(INT($O222)=INT('Settings'!$B$8),"Due Today",IF(INT($O222)&lt;=INT('Settings'!$B$8)+'Settings'!$B$6,"Due Soon","Upcoming"))))),"Check date"))</f>
        <v/>
      </c>
      <c r="AA222" s="27">
        <f>IF(COUNTA($A222:$R222)=0,"",IF($A222="","Missing ID",IF(COUNTIF($A$5:$A$1004,$A222)&gt;1,"Duplicate ID",IF(OR($B222="",$C222="",$D222="",$H222="",$I222="",$K222="",$L222="",$Q222=""),"Missing required field",IF(AND($K222="Closed",$P222=""),"Closed without Resolved At",IF(AND($P222&lt;&gt;"",$P222&lt;$B222),"Resolved before Reported",IF(AND($Q222&lt;&gt;"",$Q222&lt;$B222),"Last Updated before Reported","OK")))))))</f>
        <v/>
      </c>
    </row>
    <row r="223">
      <c r="A223" s="17" t="n"/>
      <c r="B223" s="41" t="n"/>
      <c r="C223" s="42" t="n"/>
      <c r="D223" s="17" t="n"/>
      <c r="E223" s="20" t="n"/>
      <c r="F223" s="17" t="n"/>
      <c r="G223" s="17" t="n"/>
      <c r="H223" s="17" t="n"/>
      <c r="I223" s="17" t="n"/>
      <c r="J223" s="41" t="n"/>
      <c r="K223" s="17" t="n"/>
      <c r="L223" s="17" t="n"/>
      <c r="M223" s="17" t="n"/>
      <c r="N223" s="20" t="n"/>
      <c r="O223" s="42" t="n"/>
      <c r="P223" s="41" t="n"/>
      <c r="Q223" s="41" t="n"/>
      <c r="R223" s="43" t="n"/>
      <c r="S223" s="22">
        <f>IF(COUNTA($A223:$R223)=0,"",IFERROR(IF($J223="","",MAX(0,ROUND((IF(OR($K223="Closed",$K223="Canceled"),IF($P223="",$Q223,$P223),'Settings'!$B$8)-$J223)*1440,0))),""))</f>
        <v/>
      </c>
      <c r="T223" s="44">
        <f>IF(COUNTA($A223:$R223)=0,"",IFERROR(IF($B223="","",MAX(0,ROUND((IF(OR($K223="Closed",$K223="Canceled"),IF($P223="",$Q223,$P223),'Settings'!$B$8)-$B223)*24,1))),""))</f>
        <v/>
      </c>
      <c r="U223" s="44">
        <f>IF(COUNTA($A223:$R223)=0,"",IFERROR(VLOOKUP($I223,'Settings'!$A$12:$B$15,2,FALSE),""))</f>
        <v/>
      </c>
      <c r="V223" s="45">
        <f>IF(COUNTA($A223:$R223)=0,"",IFERROR(IF(OR($B223="",$U223=""),"",$B223+$U223/24),""))</f>
        <v/>
      </c>
      <c r="W223" s="25">
        <f>IF(COUNTA($A223:$R223)=0,"",IFERROR(IF($V223="","",IF(OR($K223="Closed",$K223="Canceled"),IF(IF($P223="",$Q223,$P223)&lt;=$V223,"Met","Missed"),IF('Settings'!$B$8&gt;$V223,"Overdue","Within Target"))),""))</f>
        <v/>
      </c>
      <c r="X223" s="46">
        <f>IF(COUNTA($A223:$R223)=0,"",IFERROR(ROUND($S223/60*'Settings'!$B$5,2),0))</f>
        <v/>
      </c>
      <c r="Y223" s="46">
        <f>IF(COUNTA($A223:$R223)=0,"",IFERROR($R223+$X223,0))</f>
        <v/>
      </c>
      <c r="Z223" s="25">
        <f>IF(COUNTA($A223:$R223)=0,"",IFERROR(IF(OR($K223="Closed",$K223="Canceled"),"No",IF($O223="","Missing Due Date",IF(INT($O223)&lt;INT('Settings'!$B$8),"Overdue",IF(INT($O223)=INT('Settings'!$B$8),"Due Today",IF(INT($O223)&lt;=INT('Settings'!$B$8)+'Settings'!$B$6,"Due Soon","Upcoming"))))),"Check date"))</f>
        <v/>
      </c>
      <c r="AA223" s="27">
        <f>IF(COUNTA($A223:$R223)=0,"",IF($A223="","Missing ID",IF(COUNTIF($A$5:$A$1004,$A223)&gt;1,"Duplicate ID",IF(OR($B223="",$C223="",$D223="",$H223="",$I223="",$K223="",$L223="",$Q223=""),"Missing required field",IF(AND($K223="Closed",$P223=""),"Closed without Resolved At",IF(AND($P223&lt;&gt;"",$P223&lt;$B223),"Resolved before Reported",IF(AND($Q223&lt;&gt;"",$Q223&lt;$B223),"Last Updated before Reported","OK")))))))</f>
        <v/>
      </c>
    </row>
    <row r="224">
      <c r="A224" s="17" t="n"/>
      <c r="B224" s="41" t="n"/>
      <c r="C224" s="42" t="n"/>
      <c r="D224" s="17" t="n"/>
      <c r="E224" s="20" t="n"/>
      <c r="F224" s="17" t="n"/>
      <c r="G224" s="17" t="n"/>
      <c r="H224" s="17" t="n"/>
      <c r="I224" s="17" t="n"/>
      <c r="J224" s="41" t="n"/>
      <c r="K224" s="17" t="n"/>
      <c r="L224" s="17" t="n"/>
      <c r="M224" s="17" t="n"/>
      <c r="N224" s="20" t="n"/>
      <c r="O224" s="42" t="n"/>
      <c r="P224" s="41" t="n"/>
      <c r="Q224" s="41" t="n"/>
      <c r="R224" s="43" t="n"/>
      <c r="S224" s="22">
        <f>IF(COUNTA($A224:$R224)=0,"",IFERROR(IF($J224="","",MAX(0,ROUND((IF(OR($K224="Closed",$K224="Canceled"),IF($P224="",$Q224,$P224),'Settings'!$B$8)-$J224)*1440,0))),""))</f>
        <v/>
      </c>
      <c r="T224" s="44">
        <f>IF(COUNTA($A224:$R224)=0,"",IFERROR(IF($B224="","",MAX(0,ROUND((IF(OR($K224="Closed",$K224="Canceled"),IF($P224="",$Q224,$P224),'Settings'!$B$8)-$B224)*24,1))),""))</f>
        <v/>
      </c>
      <c r="U224" s="44">
        <f>IF(COUNTA($A224:$R224)=0,"",IFERROR(VLOOKUP($I224,'Settings'!$A$12:$B$15,2,FALSE),""))</f>
        <v/>
      </c>
      <c r="V224" s="45">
        <f>IF(COUNTA($A224:$R224)=0,"",IFERROR(IF(OR($B224="",$U224=""),"",$B224+$U224/24),""))</f>
        <v/>
      </c>
      <c r="W224" s="25">
        <f>IF(COUNTA($A224:$R224)=0,"",IFERROR(IF($V224="","",IF(OR($K224="Closed",$K224="Canceled"),IF(IF($P224="",$Q224,$P224)&lt;=$V224,"Met","Missed"),IF('Settings'!$B$8&gt;$V224,"Overdue","Within Target"))),""))</f>
        <v/>
      </c>
      <c r="X224" s="46">
        <f>IF(COUNTA($A224:$R224)=0,"",IFERROR(ROUND($S224/60*'Settings'!$B$5,2),0))</f>
        <v/>
      </c>
      <c r="Y224" s="46">
        <f>IF(COUNTA($A224:$R224)=0,"",IFERROR($R224+$X224,0))</f>
        <v/>
      </c>
      <c r="Z224" s="25">
        <f>IF(COUNTA($A224:$R224)=0,"",IFERROR(IF(OR($K224="Closed",$K224="Canceled"),"No",IF($O224="","Missing Due Date",IF(INT($O224)&lt;INT('Settings'!$B$8),"Overdue",IF(INT($O224)=INT('Settings'!$B$8),"Due Today",IF(INT($O224)&lt;=INT('Settings'!$B$8)+'Settings'!$B$6,"Due Soon","Upcoming"))))),"Check date"))</f>
        <v/>
      </c>
      <c r="AA224" s="27">
        <f>IF(COUNTA($A224:$R224)=0,"",IF($A224="","Missing ID",IF(COUNTIF($A$5:$A$1004,$A224)&gt;1,"Duplicate ID",IF(OR($B224="",$C224="",$D224="",$H224="",$I224="",$K224="",$L224="",$Q224=""),"Missing required field",IF(AND($K224="Closed",$P224=""),"Closed without Resolved At",IF(AND($P224&lt;&gt;"",$P224&lt;$B224),"Resolved before Reported",IF(AND($Q224&lt;&gt;"",$Q224&lt;$B224),"Last Updated before Reported","OK")))))))</f>
        <v/>
      </c>
    </row>
    <row r="225">
      <c r="A225" s="17" t="n"/>
      <c r="B225" s="41" t="n"/>
      <c r="C225" s="42" t="n"/>
      <c r="D225" s="17" t="n"/>
      <c r="E225" s="20" t="n"/>
      <c r="F225" s="17" t="n"/>
      <c r="G225" s="17" t="n"/>
      <c r="H225" s="17" t="n"/>
      <c r="I225" s="17" t="n"/>
      <c r="J225" s="41" t="n"/>
      <c r="K225" s="17" t="n"/>
      <c r="L225" s="17" t="n"/>
      <c r="M225" s="17" t="n"/>
      <c r="N225" s="20" t="n"/>
      <c r="O225" s="42" t="n"/>
      <c r="P225" s="41" t="n"/>
      <c r="Q225" s="41" t="n"/>
      <c r="R225" s="43" t="n"/>
      <c r="S225" s="22">
        <f>IF(COUNTA($A225:$R225)=0,"",IFERROR(IF($J225="","",MAX(0,ROUND((IF(OR($K225="Closed",$K225="Canceled"),IF($P225="",$Q225,$P225),'Settings'!$B$8)-$J225)*1440,0))),""))</f>
        <v/>
      </c>
      <c r="T225" s="44">
        <f>IF(COUNTA($A225:$R225)=0,"",IFERROR(IF($B225="","",MAX(0,ROUND((IF(OR($K225="Closed",$K225="Canceled"),IF($P225="",$Q225,$P225),'Settings'!$B$8)-$B225)*24,1))),""))</f>
        <v/>
      </c>
      <c r="U225" s="44">
        <f>IF(COUNTA($A225:$R225)=0,"",IFERROR(VLOOKUP($I225,'Settings'!$A$12:$B$15,2,FALSE),""))</f>
        <v/>
      </c>
      <c r="V225" s="45">
        <f>IF(COUNTA($A225:$R225)=0,"",IFERROR(IF(OR($B225="",$U225=""),"",$B225+$U225/24),""))</f>
        <v/>
      </c>
      <c r="W225" s="25">
        <f>IF(COUNTA($A225:$R225)=0,"",IFERROR(IF($V225="","",IF(OR($K225="Closed",$K225="Canceled"),IF(IF($P225="",$Q225,$P225)&lt;=$V225,"Met","Missed"),IF('Settings'!$B$8&gt;$V225,"Overdue","Within Target"))),""))</f>
        <v/>
      </c>
      <c r="X225" s="46">
        <f>IF(COUNTA($A225:$R225)=0,"",IFERROR(ROUND($S225/60*'Settings'!$B$5,2),0))</f>
        <v/>
      </c>
      <c r="Y225" s="46">
        <f>IF(COUNTA($A225:$R225)=0,"",IFERROR($R225+$X225,0))</f>
        <v/>
      </c>
      <c r="Z225" s="25">
        <f>IF(COUNTA($A225:$R225)=0,"",IFERROR(IF(OR($K225="Closed",$K225="Canceled"),"No",IF($O225="","Missing Due Date",IF(INT($O225)&lt;INT('Settings'!$B$8),"Overdue",IF(INT($O225)=INT('Settings'!$B$8),"Due Today",IF(INT($O225)&lt;=INT('Settings'!$B$8)+'Settings'!$B$6,"Due Soon","Upcoming"))))),"Check date"))</f>
        <v/>
      </c>
      <c r="AA225" s="27">
        <f>IF(COUNTA($A225:$R225)=0,"",IF($A225="","Missing ID",IF(COUNTIF($A$5:$A$1004,$A225)&gt;1,"Duplicate ID",IF(OR($B225="",$C225="",$D225="",$H225="",$I225="",$K225="",$L225="",$Q225=""),"Missing required field",IF(AND($K225="Closed",$P225=""),"Closed without Resolved At",IF(AND($P225&lt;&gt;"",$P225&lt;$B225),"Resolved before Reported",IF(AND($Q225&lt;&gt;"",$Q225&lt;$B225),"Last Updated before Reported","OK")))))))</f>
        <v/>
      </c>
    </row>
    <row r="226">
      <c r="A226" s="17" t="n"/>
      <c r="B226" s="41" t="n"/>
      <c r="C226" s="42" t="n"/>
      <c r="D226" s="17" t="n"/>
      <c r="E226" s="20" t="n"/>
      <c r="F226" s="17" t="n"/>
      <c r="G226" s="17" t="n"/>
      <c r="H226" s="17" t="n"/>
      <c r="I226" s="17" t="n"/>
      <c r="J226" s="41" t="n"/>
      <c r="K226" s="17" t="n"/>
      <c r="L226" s="17" t="n"/>
      <c r="M226" s="17" t="n"/>
      <c r="N226" s="20" t="n"/>
      <c r="O226" s="42" t="n"/>
      <c r="P226" s="41" t="n"/>
      <c r="Q226" s="41" t="n"/>
      <c r="R226" s="43" t="n"/>
      <c r="S226" s="22">
        <f>IF(COUNTA($A226:$R226)=0,"",IFERROR(IF($J226="","",MAX(0,ROUND((IF(OR($K226="Closed",$K226="Canceled"),IF($P226="",$Q226,$P226),'Settings'!$B$8)-$J226)*1440,0))),""))</f>
        <v/>
      </c>
      <c r="T226" s="44">
        <f>IF(COUNTA($A226:$R226)=0,"",IFERROR(IF($B226="","",MAX(0,ROUND((IF(OR($K226="Closed",$K226="Canceled"),IF($P226="",$Q226,$P226),'Settings'!$B$8)-$B226)*24,1))),""))</f>
        <v/>
      </c>
      <c r="U226" s="44">
        <f>IF(COUNTA($A226:$R226)=0,"",IFERROR(VLOOKUP($I226,'Settings'!$A$12:$B$15,2,FALSE),""))</f>
        <v/>
      </c>
      <c r="V226" s="45">
        <f>IF(COUNTA($A226:$R226)=0,"",IFERROR(IF(OR($B226="",$U226=""),"",$B226+$U226/24),""))</f>
        <v/>
      </c>
      <c r="W226" s="25">
        <f>IF(COUNTA($A226:$R226)=0,"",IFERROR(IF($V226="","",IF(OR($K226="Closed",$K226="Canceled"),IF(IF($P226="",$Q226,$P226)&lt;=$V226,"Met","Missed"),IF('Settings'!$B$8&gt;$V226,"Overdue","Within Target"))),""))</f>
        <v/>
      </c>
      <c r="X226" s="46">
        <f>IF(COUNTA($A226:$R226)=0,"",IFERROR(ROUND($S226/60*'Settings'!$B$5,2),0))</f>
        <v/>
      </c>
      <c r="Y226" s="46">
        <f>IF(COUNTA($A226:$R226)=0,"",IFERROR($R226+$X226,0))</f>
        <v/>
      </c>
      <c r="Z226" s="25">
        <f>IF(COUNTA($A226:$R226)=0,"",IFERROR(IF(OR($K226="Closed",$K226="Canceled"),"No",IF($O226="","Missing Due Date",IF(INT($O226)&lt;INT('Settings'!$B$8),"Overdue",IF(INT($O226)=INT('Settings'!$B$8),"Due Today",IF(INT($O226)&lt;=INT('Settings'!$B$8)+'Settings'!$B$6,"Due Soon","Upcoming"))))),"Check date"))</f>
        <v/>
      </c>
      <c r="AA226" s="27">
        <f>IF(COUNTA($A226:$R226)=0,"",IF($A226="","Missing ID",IF(COUNTIF($A$5:$A$1004,$A226)&gt;1,"Duplicate ID",IF(OR($B226="",$C226="",$D226="",$H226="",$I226="",$K226="",$L226="",$Q226=""),"Missing required field",IF(AND($K226="Closed",$P226=""),"Closed without Resolved At",IF(AND($P226&lt;&gt;"",$P226&lt;$B226),"Resolved before Reported",IF(AND($Q226&lt;&gt;"",$Q226&lt;$B226),"Last Updated before Reported","OK")))))))</f>
        <v/>
      </c>
    </row>
    <row r="227">
      <c r="A227" s="17" t="n"/>
      <c r="B227" s="41" t="n"/>
      <c r="C227" s="42" t="n"/>
      <c r="D227" s="17" t="n"/>
      <c r="E227" s="20" t="n"/>
      <c r="F227" s="17" t="n"/>
      <c r="G227" s="17" t="n"/>
      <c r="H227" s="17" t="n"/>
      <c r="I227" s="17" t="n"/>
      <c r="J227" s="41" t="n"/>
      <c r="K227" s="17" t="n"/>
      <c r="L227" s="17" t="n"/>
      <c r="M227" s="17" t="n"/>
      <c r="N227" s="20" t="n"/>
      <c r="O227" s="42" t="n"/>
      <c r="P227" s="41" t="n"/>
      <c r="Q227" s="41" t="n"/>
      <c r="R227" s="43" t="n"/>
      <c r="S227" s="22">
        <f>IF(COUNTA($A227:$R227)=0,"",IFERROR(IF($J227="","",MAX(0,ROUND((IF(OR($K227="Closed",$K227="Canceled"),IF($P227="",$Q227,$P227),'Settings'!$B$8)-$J227)*1440,0))),""))</f>
        <v/>
      </c>
      <c r="T227" s="44">
        <f>IF(COUNTA($A227:$R227)=0,"",IFERROR(IF($B227="","",MAX(0,ROUND((IF(OR($K227="Closed",$K227="Canceled"),IF($P227="",$Q227,$P227),'Settings'!$B$8)-$B227)*24,1))),""))</f>
        <v/>
      </c>
      <c r="U227" s="44">
        <f>IF(COUNTA($A227:$R227)=0,"",IFERROR(VLOOKUP($I227,'Settings'!$A$12:$B$15,2,FALSE),""))</f>
        <v/>
      </c>
      <c r="V227" s="45">
        <f>IF(COUNTA($A227:$R227)=0,"",IFERROR(IF(OR($B227="",$U227=""),"",$B227+$U227/24),""))</f>
        <v/>
      </c>
      <c r="W227" s="25">
        <f>IF(COUNTA($A227:$R227)=0,"",IFERROR(IF($V227="","",IF(OR($K227="Closed",$K227="Canceled"),IF(IF($P227="",$Q227,$P227)&lt;=$V227,"Met","Missed"),IF('Settings'!$B$8&gt;$V227,"Overdue","Within Target"))),""))</f>
        <v/>
      </c>
      <c r="X227" s="46">
        <f>IF(COUNTA($A227:$R227)=0,"",IFERROR(ROUND($S227/60*'Settings'!$B$5,2),0))</f>
        <v/>
      </c>
      <c r="Y227" s="46">
        <f>IF(COUNTA($A227:$R227)=0,"",IFERROR($R227+$X227,0))</f>
        <v/>
      </c>
      <c r="Z227" s="25">
        <f>IF(COUNTA($A227:$R227)=0,"",IFERROR(IF(OR($K227="Closed",$K227="Canceled"),"No",IF($O227="","Missing Due Date",IF(INT($O227)&lt;INT('Settings'!$B$8),"Overdue",IF(INT($O227)=INT('Settings'!$B$8),"Due Today",IF(INT($O227)&lt;=INT('Settings'!$B$8)+'Settings'!$B$6,"Due Soon","Upcoming"))))),"Check date"))</f>
        <v/>
      </c>
      <c r="AA227" s="27">
        <f>IF(COUNTA($A227:$R227)=0,"",IF($A227="","Missing ID",IF(COUNTIF($A$5:$A$1004,$A227)&gt;1,"Duplicate ID",IF(OR($B227="",$C227="",$D227="",$H227="",$I227="",$K227="",$L227="",$Q227=""),"Missing required field",IF(AND($K227="Closed",$P227=""),"Closed without Resolved At",IF(AND($P227&lt;&gt;"",$P227&lt;$B227),"Resolved before Reported",IF(AND($Q227&lt;&gt;"",$Q227&lt;$B227),"Last Updated before Reported","OK")))))))</f>
        <v/>
      </c>
    </row>
    <row r="228">
      <c r="A228" s="17" t="n"/>
      <c r="B228" s="41" t="n"/>
      <c r="C228" s="42" t="n"/>
      <c r="D228" s="17" t="n"/>
      <c r="E228" s="20" t="n"/>
      <c r="F228" s="17" t="n"/>
      <c r="G228" s="17" t="n"/>
      <c r="H228" s="17" t="n"/>
      <c r="I228" s="17" t="n"/>
      <c r="J228" s="41" t="n"/>
      <c r="K228" s="17" t="n"/>
      <c r="L228" s="17" t="n"/>
      <c r="M228" s="17" t="n"/>
      <c r="N228" s="20" t="n"/>
      <c r="O228" s="42" t="n"/>
      <c r="P228" s="41" t="n"/>
      <c r="Q228" s="41" t="n"/>
      <c r="R228" s="43" t="n"/>
      <c r="S228" s="22">
        <f>IF(COUNTA($A228:$R228)=0,"",IFERROR(IF($J228="","",MAX(0,ROUND((IF(OR($K228="Closed",$K228="Canceled"),IF($P228="",$Q228,$P228),'Settings'!$B$8)-$J228)*1440,0))),""))</f>
        <v/>
      </c>
      <c r="T228" s="44">
        <f>IF(COUNTA($A228:$R228)=0,"",IFERROR(IF($B228="","",MAX(0,ROUND((IF(OR($K228="Closed",$K228="Canceled"),IF($P228="",$Q228,$P228),'Settings'!$B$8)-$B228)*24,1))),""))</f>
        <v/>
      </c>
      <c r="U228" s="44">
        <f>IF(COUNTA($A228:$R228)=0,"",IFERROR(VLOOKUP($I228,'Settings'!$A$12:$B$15,2,FALSE),""))</f>
        <v/>
      </c>
      <c r="V228" s="45">
        <f>IF(COUNTA($A228:$R228)=0,"",IFERROR(IF(OR($B228="",$U228=""),"",$B228+$U228/24),""))</f>
        <v/>
      </c>
      <c r="W228" s="25">
        <f>IF(COUNTA($A228:$R228)=0,"",IFERROR(IF($V228="","",IF(OR($K228="Closed",$K228="Canceled"),IF(IF($P228="",$Q228,$P228)&lt;=$V228,"Met","Missed"),IF('Settings'!$B$8&gt;$V228,"Overdue","Within Target"))),""))</f>
        <v/>
      </c>
      <c r="X228" s="46">
        <f>IF(COUNTA($A228:$R228)=0,"",IFERROR(ROUND($S228/60*'Settings'!$B$5,2),0))</f>
        <v/>
      </c>
      <c r="Y228" s="46">
        <f>IF(COUNTA($A228:$R228)=0,"",IFERROR($R228+$X228,0))</f>
        <v/>
      </c>
      <c r="Z228" s="25">
        <f>IF(COUNTA($A228:$R228)=0,"",IFERROR(IF(OR($K228="Closed",$K228="Canceled"),"No",IF($O228="","Missing Due Date",IF(INT($O228)&lt;INT('Settings'!$B$8),"Overdue",IF(INT($O228)=INT('Settings'!$B$8),"Due Today",IF(INT($O228)&lt;=INT('Settings'!$B$8)+'Settings'!$B$6,"Due Soon","Upcoming"))))),"Check date"))</f>
        <v/>
      </c>
      <c r="AA228" s="27">
        <f>IF(COUNTA($A228:$R228)=0,"",IF($A228="","Missing ID",IF(COUNTIF($A$5:$A$1004,$A228)&gt;1,"Duplicate ID",IF(OR($B228="",$C228="",$D228="",$H228="",$I228="",$K228="",$L228="",$Q228=""),"Missing required field",IF(AND($K228="Closed",$P228=""),"Closed without Resolved At",IF(AND($P228&lt;&gt;"",$P228&lt;$B228),"Resolved before Reported",IF(AND($Q228&lt;&gt;"",$Q228&lt;$B228),"Last Updated before Reported","OK")))))))</f>
        <v/>
      </c>
    </row>
    <row r="229">
      <c r="A229" s="17" t="n"/>
      <c r="B229" s="41" t="n"/>
      <c r="C229" s="42" t="n"/>
      <c r="D229" s="17" t="n"/>
      <c r="E229" s="20" t="n"/>
      <c r="F229" s="17" t="n"/>
      <c r="G229" s="17" t="n"/>
      <c r="H229" s="17" t="n"/>
      <c r="I229" s="17" t="n"/>
      <c r="J229" s="41" t="n"/>
      <c r="K229" s="17" t="n"/>
      <c r="L229" s="17" t="n"/>
      <c r="M229" s="17" t="n"/>
      <c r="N229" s="20" t="n"/>
      <c r="O229" s="42" t="n"/>
      <c r="P229" s="41" t="n"/>
      <c r="Q229" s="41" t="n"/>
      <c r="R229" s="43" t="n"/>
      <c r="S229" s="22">
        <f>IF(COUNTA($A229:$R229)=0,"",IFERROR(IF($J229="","",MAX(0,ROUND((IF(OR($K229="Closed",$K229="Canceled"),IF($P229="",$Q229,$P229),'Settings'!$B$8)-$J229)*1440,0))),""))</f>
        <v/>
      </c>
      <c r="T229" s="44">
        <f>IF(COUNTA($A229:$R229)=0,"",IFERROR(IF($B229="","",MAX(0,ROUND((IF(OR($K229="Closed",$K229="Canceled"),IF($P229="",$Q229,$P229),'Settings'!$B$8)-$B229)*24,1))),""))</f>
        <v/>
      </c>
      <c r="U229" s="44">
        <f>IF(COUNTA($A229:$R229)=0,"",IFERROR(VLOOKUP($I229,'Settings'!$A$12:$B$15,2,FALSE),""))</f>
        <v/>
      </c>
      <c r="V229" s="45">
        <f>IF(COUNTA($A229:$R229)=0,"",IFERROR(IF(OR($B229="",$U229=""),"",$B229+$U229/24),""))</f>
        <v/>
      </c>
      <c r="W229" s="25">
        <f>IF(COUNTA($A229:$R229)=0,"",IFERROR(IF($V229="","",IF(OR($K229="Closed",$K229="Canceled"),IF(IF($P229="",$Q229,$P229)&lt;=$V229,"Met","Missed"),IF('Settings'!$B$8&gt;$V229,"Overdue","Within Target"))),""))</f>
        <v/>
      </c>
      <c r="X229" s="46">
        <f>IF(COUNTA($A229:$R229)=0,"",IFERROR(ROUND($S229/60*'Settings'!$B$5,2),0))</f>
        <v/>
      </c>
      <c r="Y229" s="46">
        <f>IF(COUNTA($A229:$R229)=0,"",IFERROR($R229+$X229,0))</f>
        <v/>
      </c>
      <c r="Z229" s="25">
        <f>IF(COUNTA($A229:$R229)=0,"",IFERROR(IF(OR($K229="Closed",$K229="Canceled"),"No",IF($O229="","Missing Due Date",IF(INT($O229)&lt;INT('Settings'!$B$8),"Overdue",IF(INT($O229)=INT('Settings'!$B$8),"Due Today",IF(INT($O229)&lt;=INT('Settings'!$B$8)+'Settings'!$B$6,"Due Soon","Upcoming"))))),"Check date"))</f>
        <v/>
      </c>
      <c r="AA229" s="27">
        <f>IF(COUNTA($A229:$R229)=0,"",IF($A229="","Missing ID",IF(COUNTIF($A$5:$A$1004,$A229)&gt;1,"Duplicate ID",IF(OR($B229="",$C229="",$D229="",$H229="",$I229="",$K229="",$L229="",$Q229=""),"Missing required field",IF(AND($K229="Closed",$P229=""),"Closed without Resolved At",IF(AND($P229&lt;&gt;"",$P229&lt;$B229),"Resolved before Reported",IF(AND($Q229&lt;&gt;"",$Q229&lt;$B229),"Last Updated before Reported","OK")))))))</f>
        <v/>
      </c>
    </row>
    <row r="230">
      <c r="A230" s="17" t="n"/>
      <c r="B230" s="41" t="n"/>
      <c r="C230" s="42" t="n"/>
      <c r="D230" s="17" t="n"/>
      <c r="E230" s="20" t="n"/>
      <c r="F230" s="17" t="n"/>
      <c r="G230" s="17" t="n"/>
      <c r="H230" s="17" t="n"/>
      <c r="I230" s="17" t="n"/>
      <c r="J230" s="41" t="n"/>
      <c r="K230" s="17" t="n"/>
      <c r="L230" s="17" t="n"/>
      <c r="M230" s="17" t="n"/>
      <c r="N230" s="20" t="n"/>
      <c r="O230" s="42" t="n"/>
      <c r="P230" s="41" t="n"/>
      <c r="Q230" s="41" t="n"/>
      <c r="R230" s="43" t="n"/>
      <c r="S230" s="22">
        <f>IF(COUNTA($A230:$R230)=0,"",IFERROR(IF($J230="","",MAX(0,ROUND((IF(OR($K230="Closed",$K230="Canceled"),IF($P230="",$Q230,$P230),'Settings'!$B$8)-$J230)*1440,0))),""))</f>
        <v/>
      </c>
      <c r="T230" s="44">
        <f>IF(COUNTA($A230:$R230)=0,"",IFERROR(IF($B230="","",MAX(0,ROUND((IF(OR($K230="Closed",$K230="Canceled"),IF($P230="",$Q230,$P230),'Settings'!$B$8)-$B230)*24,1))),""))</f>
        <v/>
      </c>
      <c r="U230" s="44">
        <f>IF(COUNTA($A230:$R230)=0,"",IFERROR(VLOOKUP($I230,'Settings'!$A$12:$B$15,2,FALSE),""))</f>
        <v/>
      </c>
      <c r="V230" s="45">
        <f>IF(COUNTA($A230:$R230)=0,"",IFERROR(IF(OR($B230="",$U230=""),"",$B230+$U230/24),""))</f>
        <v/>
      </c>
      <c r="W230" s="25">
        <f>IF(COUNTA($A230:$R230)=0,"",IFERROR(IF($V230="","",IF(OR($K230="Closed",$K230="Canceled"),IF(IF($P230="",$Q230,$P230)&lt;=$V230,"Met","Missed"),IF('Settings'!$B$8&gt;$V230,"Overdue","Within Target"))),""))</f>
        <v/>
      </c>
      <c r="X230" s="46">
        <f>IF(COUNTA($A230:$R230)=0,"",IFERROR(ROUND($S230/60*'Settings'!$B$5,2),0))</f>
        <v/>
      </c>
      <c r="Y230" s="46">
        <f>IF(COUNTA($A230:$R230)=0,"",IFERROR($R230+$X230,0))</f>
        <v/>
      </c>
      <c r="Z230" s="25">
        <f>IF(COUNTA($A230:$R230)=0,"",IFERROR(IF(OR($K230="Closed",$K230="Canceled"),"No",IF($O230="","Missing Due Date",IF(INT($O230)&lt;INT('Settings'!$B$8),"Overdue",IF(INT($O230)=INT('Settings'!$B$8),"Due Today",IF(INT($O230)&lt;=INT('Settings'!$B$8)+'Settings'!$B$6,"Due Soon","Upcoming"))))),"Check date"))</f>
        <v/>
      </c>
      <c r="AA230" s="27">
        <f>IF(COUNTA($A230:$R230)=0,"",IF($A230="","Missing ID",IF(COUNTIF($A$5:$A$1004,$A230)&gt;1,"Duplicate ID",IF(OR($B230="",$C230="",$D230="",$H230="",$I230="",$K230="",$L230="",$Q230=""),"Missing required field",IF(AND($K230="Closed",$P230=""),"Closed without Resolved At",IF(AND($P230&lt;&gt;"",$P230&lt;$B230),"Resolved before Reported",IF(AND($Q230&lt;&gt;"",$Q230&lt;$B230),"Last Updated before Reported","OK")))))))</f>
        <v/>
      </c>
    </row>
    <row r="231">
      <c r="A231" s="17" t="n"/>
      <c r="B231" s="41" t="n"/>
      <c r="C231" s="42" t="n"/>
      <c r="D231" s="17" t="n"/>
      <c r="E231" s="20" t="n"/>
      <c r="F231" s="17" t="n"/>
      <c r="G231" s="17" t="n"/>
      <c r="H231" s="17" t="n"/>
      <c r="I231" s="17" t="n"/>
      <c r="J231" s="41" t="n"/>
      <c r="K231" s="17" t="n"/>
      <c r="L231" s="17" t="n"/>
      <c r="M231" s="17" t="n"/>
      <c r="N231" s="20" t="n"/>
      <c r="O231" s="42" t="n"/>
      <c r="P231" s="41" t="n"/>
      <c r="Q231" s="41" t="n"/>
      <c r="R231" s="43" t="n"/>
      <c r="S231" s="22">
        <f>IF(COUNTA($A231:$R231)=0,"",IFERROR(IF($J231="","",MAX(0,ROUND((IF(OR($K231="Closed",$K231="Canceled"),IF($P231="",$Q231,$P231),'Settings'!$B$8)-$J231)*1440,0))),""))</f>
        <v/>
      </c>
      <c r="T231" s="44">
        <f>IF(COUNTA($A231:$R231)=0,"",IFERROR(IF($B231="","",MAX(0,ROUND((IF(OR($K231="Closed",$K231="Canceled"),IF($P231="",$Q231,$P231),'Settings'!$B$8)-$B231)*24,1))),""))</f>
        <v/>
      </c>
      <c r="U231" s="44">
        <f>IF(COUNTA($A231:$R231)=0,"",IFERROR(VLOOKUP($I231,'Settings'!$A$12:$B$15,2,FALSE),""))</f>
        <v/>
      </c>
      <c r="V231" s="45">
        <f>IF(COUNTA($A231:$R231)=0,"",IFERROR(IF(OR($B231="",$U231=""),"",$B231+$U231/24),""))</f>
        <v/>
      </c>
      <c r="W231" s="25">
        <f>IF(COUNTA($A231:$R231)=0,"",IFERROR(IF($V231="","",IF(OR($K231="Closed",$K231="Canceled"),IF(IF($P231="",$Q231,$P231)&lt;=$V231,"Met","Missed"),IF('Settings'!$B$8&gt;$V231,"Overdue","Within Target"))),""))</f>
        <v/>
      </c>
      <c r="X231" s="46">
        <f>IF(COUNTA($A231:$R231)=0,"",IFERROR(ROUND($S231/60*'Settings'!$B$5,2),0))</f>
        <v/>
      </c>
      <c r="Y231" s="46">
        <f>IF(COUNTA($A231:$R231)=0,"",IFERROR($R231+$X231,0))</f>
        <v/>
      </c>
      <c r="Z231" s="25">
        <f>IF(COUNTA($A231:$R231)=0,"",IFERROR(IF(OR($K231="Closed",$K231="Canceled"),"No",IF($O231="","Missing Due Date",IF(INT($O231)&lt;INT('Settings'!$B$8),"Overdue",IF(INT($O231)=INT('Settings'!$B$8),"Due Today",IF(INT($O231)&lt;=INT('Settings'!$B$8)+'Settings'!$B$6,"Due Soon","Upcoming"))))),"Check date"))</f>
        <v/>
      </c>
      <c r="AA231" s="27">
        <f>IF(COUNTA($A231:$R231)=0,"",IF($A231="","Missing ID",IF(COUNTIF($A$5:$A$1004,$A231)&gt;1,"Duplicate ID",IF(OR($B231="",$C231="",$D231="",$H231="",$I231="",$K231="",$L231="",$Q231=""),"Missing required field",IF(AND($K231="Closed",$P231=""),"Closed without Resolved At",IF(AND($P231&lt;&gt;"",$P231&lt;$B231),"Resolved before Reported",IF(AND($Q231&lt;&gt;"",$Q231&lt;$B231),"Last Updated before Reported","OK")))))))</f>
        <v/>
      </c>
    </row>
    <row r="232">
      <c r="A232" s="17" t="n"/>
      <c r="B232" s="41" t="n"/>
      <c r="C232" s="42" t="n"/>
      <c r="D232" s="17" t="n"/>
      <c r="E232" s="20" t="n"/>
      <c r="F232" s="17" t="n"/>
      <c r="G232" s="17" t="n"/>
      <c r="H232" s="17" t="n"/>
      <c r="I232" s="17" t="n"/>
      <c r="J232" s="41" t="n"/>
      <c r="K232" s="17" t="n"/>
      <c r="L232" s="17" t="n"/>
      <c r="M232" s="17" t="n"/>
      <c r="N232" s="20" t="n"/>
      <c r="O232" s="42" t="n"/>
      <c r="P232" s="41" t="n"/>
      <c r="Q232" s="41" t="n"/>
      <c r="R232" s="43" t="n"/>
      <c r="S232" s="22">
        <f>IF(COUNTA($A232:$R232)=0,"",IFERROR(IF($J232="","",MAX(0,ROUND((IF(OR($K232="Closed",$K232="Canceled"),IF($P232="",$Q232,$P232),'Settings'!$B$8)-$J232)*1440,0))),""))</f>
        <v/>
      </c>
      <c r="T232" s="44">
        <f>IF(COUNTA($A232:$R232)=0,"",IFERROR(IF($B232="","",MAX(0,ROUND((IF(OR($K232="Closed",$K232="Canceled"),IF($P232="",$Q232,$P232),'Settings'!$B$8)-$B232)*24,1))),""))</f>
        <v/>
      </c>
      <c r="U232" s="44">
        <f>IF(COUNTA($A232:$R232)=0,"",IFERROR(VLOOKUP($I232,'Settings'!$A$12:$B$15,2,FALSE),""))</f>
        <v/>
      </c>
      <c r="V232" s="45">
        <f>IF(COUNTA($A232:$R232)=0,"",IFERROR(IF(OR($B232="",$U232=""),"",$B232+$U232/24),""))</f>
        <v/>
      </c>
      <c r="W232" s="25">
        <f>IF(COUNTA($A232:$R232)=0,"",IFERROR(IF($V232="","",IF(OR($K232="Closed",$K232="Canceled"),IF(IF($P232="",$Q232,$P232)&lt;=$V232,"Met","Missed"),IF('Settings'!$B$8&gt;$V232,"Overdue","Within Target"))),""))</f>
        <v/>
      </c>
      <c r="X232" s="46">
        <f>IF(COUNTA($A232:$R232)=0,"",IFERROR(ROUND($S232/60*'Settings'!$B$5,2),0))</f>
        <v/>
      </c>
      <c r="Y232" s="46">
        <f>IF(COUNTA($A232:$R232)=0,"",IFERROR($R232+$X232,0))</f>
        <v/>
      </c>
      <c r="Z232" s="25">
        <f>IF(COUNTA($A232:$R232)=0,"",IFERROR(IF(OR($K232="Closed",$K232="Canceled"),"No",IF($O232="","Missing Due Date",IF(INT($O232)&lt;INT('Settings'!$B$8),"Overdue",IF(INT($O232)=INT('Settings'!$B$8),"Due Today",IF(INT($O232)&lt;=INT('Settings'!$B$8)+'Settings'!$B$6,"Due Soon","Upcoming"))))),"Check date"))</f>
        <v/>
      </c>
      <c r="AA232" s="27">
        <f>IF(COUNTA($A232:$R232)=0,"",IF($A232="","Missing ID",IF(COUNTIF($A$5:$A$1004,$A232)&gt;1,"Duplicate ID",IF(OR($B232="",$C232="",$D232="",$H232="",$I232="",$K232="",$L232="",$Q232=""),"Missing required field",IF(AND($K232="Closed",$P232=""),"Closed without Resolved At",IF(AND($P232&lt;&gt;"",$P232&lt;$B232),"Resolved before Reported",IF(AND($Q232&lt;&gt;"",$Q232&lt;$B232),"Last Updated before Reported","OK")))))))</f>
        <v/>
      </c>
    </row>
    <row r="233">
      <c r="A233" s="17" t="n"/>
      <c r="B233" s="41" t="n"/>
      <c r="C233" s="42" t="n"/>
      <c r="D233" s="17" t="n"/>
      <c r="E233" s="20" t="n"/>
      <c r="F233" s="17" t="n"/>
      <c r="G233" s="17" t="n"/>
      <c r="H233" s="17" t="n"/>
      <c r="I233" s="17" t="n"/>
      <c r="J233" s="41" t="n"/>
      <c r="K233" s="17" t="n"/>
      <c r="L233" s="17" t="n"/>
      <c r="M233" s="17" t="n"/>
      <c r="N233" s="20" t="n"/>
      <c r="O233" s="42" t="n"/>
      <c r="P233" s="41" t="n"/>
      <c r="Q233" s="41" t="n"/>
      <c r="R233" s="43" t="n"/>
      <c r="S233" s="22">
        <f>IF(COUNTA($A233:$R233)=0,"",IFERROR(IF($J233="","",MAX(0,ROUND((IF(OR($K233="Closed",$K233="Canceled"),IF($P233="",$Q233,$P233),'Settings'!$B$8)-$J233)*1440,0))),""))</f>
        <v/>
      </c>
      <c r="T233" s="44">
        <f>IF(COUNTA($A233:$R233)=0,"",IFERROR(IF($B233="","",MAX(0,ROUND((IF(OR($K233="Closed",$K233="Canceled"),IF($P233="",$Q233,$P233),'Settings'!$B$8)-$B233)*24,1))),""))</f>
        <v/>
      </c>
      <c r="U233" s="44">
        <f>IF(COUNTA($A233:$R233)=0,"",IFERROR(VLOOKUP($I233,'Settings'!$A$12:$B$15,2,FALSE),""))</f>
        <v/>
      </c>
      <c r="V233" s="45">
        <f>IF(COUNTA($A233:$R233)=0,"",IFERROR(IF(OR($B233="",$U233=""),"",$B233+$U233/24),""))</f>
        <v/>
      </c>
      <c r="W233" s="25">
        <f>IF(COUNTA($A233:$R233)=0,"",IFERROR(IF($V233="","",IF(OR($K233="Closed",$K233="Canceled"),IF(IF($P233="",$Q233,$P233)&lt;=$V233,"Met","Missed"),IF('Settings'!$B$8&gt;$V233,"Overdue","Within Target"))),""))</f>
        <v/>
      </c>
      <c r="X233" s="46">
        <f>IF(COUNTA($A233:$R233)=0,"",IFERROR(ROUND($S233/60*'Settings'!$B$5,2),0))</f>
        <v/>
      </c>
      <c r="Y233" s="46">
        <f>IF(COUNTA($A233:$R233)=0,"",IFERROR($R233+$X233,0))</f>
        <v/>
      </c>
      <c r="Z233" s="25">
        <f>IF(COUNTA($A233:$R233)=0,"",IFERROR(IF(OR($K233="Closed",$K233="Canceled"),"No",IF($O233="","Missing Due Date",IF(INT($O233)&lt;INT('Settings'!$B$8),"Overdue",IF(INT($O233)=INT('Settings'!$B$8),"Due Today",IF(INT($O233)&lt;=INT('Settings'!$B$8)+'Settings'!$B$6,"Due Soon","Upcoming"))))),"Check date"))</f>
        <v/>
      </c>
      <c r="AA233" s="27">
        <f>IF(COUNTA($A233:$R233)=0,"",IF($A233="","Missing ID",IF(COUNTIF($A$5:$A$1004,$A233)&gt;1,"Duplicate ID",IF(OR($B233="",$C233="",$D233="",$H233="",$I233="",$K233="",$L233="",$Q233=""),"Missing required field",IF(AND($K233="Closed",$P233=""),"Closed without Resolved At",IF(AND($P233&lt;&gt;"",$P233&lt;$B233),"Resolved before Reported",IF(AND($Q233&lt;&gt;"",$Q233&lt;$B233),"Last Updated before Reported","OK")))))))</f>
        <v/>
      </c>
    </row>
    <row r="234">
      <c r="A234" s="17" t="n"/>
      <c r="B234" s="41" t="n"/>
      <c r="C234" s="42" t="n"/>
      <c r="D234" s="17" t="n"/>
      <c r="E234" s="20" t="n"/>
      <c r="F234" s="17" t="n"/>
      <c r="G234" s="17" t="n"/>
      <c r="H234" s="17" t="n"/>
      <c r="I234" s="17" t="n"/>
      <c r="J234" s="41" t="n"/>
      <c r="K234" s="17" t="n"/>
      <c r="L234" s="17" t="n"/>
      <c r="M234" s="17" t="n"/>
      <c r="N234" s="20" t="n"/>
      <c r="O234" s="42" t="n"/>
      <c r="P234" s="41" t="n"/>
      <c r="Q234" s="41" t="n"/>
      <c r="R234" s="43" t="n"/>
      <c r="S234" s="22">
        <f>IF(COUNTA($A234:$R234)=0,"",IFERROR(IF($J234="","",MAX(0,ROUND((IF(OR($K234="Closed",$K234="Canceled"),IF($P234="",$Q234,$P234),'Settings'!$B$8)-$J234)*1440,0))),""))</f>
        <v/>
      </c>
      <c r="T234" s="44">
        <f>IF(COUNTA($A234:$R234)=0,"",IFERROR(IF($B234="","",MAX(0,ROUND((IF(OR($K234="Closed",$K234="Canceled"),IF($P234="",$Q234,$P234),'Settings'!$B$8)-$B234)*24,1))),""))</f>
        <v/>
      </c>
      <c r="U234" s="44">
        <f>IF(COUNTA($A234:$R234)=0,"",IFERROR(VLOOKUP($I234,'Settings'!$A$12:$B$15,2,FALSE),""))</f>
        <v/>
      </c>
      <c r="V234" s="45">
        <f>IF(COUNTA($A234:$R234)=0,"",IFERROR(IF(OR($B234="",$U234=""),"",$B234+$U234/24),""))</f>
        <v/>
      </c>
      <c r="W234" s="25">
        <f>IF(COUNTA($A234:$R234)=0,"",IFERROR(IF($V234="","",IF(OR($K234="Closed",$K234="Canceled"),IF(IF($P234="",$Q234,$P234)&lt;=$V234,"Met","Missed"),IF('Settings'!$B$8&gt;$V234,"Overdue","Within Target"))),""))</f>
        <v/>
      </c>
      <c r="X234" s="46">
        <f>IF(COUNTA($A234:$R234)=0,"",IFERROR(ROUND($S234/60*'Settings'!$B$5,2),0))</f>
        <v/>
      </c>
      <c r="Y234" s="46">
        <f>IF(COUNTA($A234:$R234)=0,"",IFERROR($R234+$X234,0))</f>
        <v/>
      </c>
      <c r="Z234" s="25">
        <f>IF(COUNTA($A234:$R234)=0,"",IFERROR(IF(OR($K234="Closed",$K234="Canceled"),"No",IF($O234="","Missing Due Date",IF(INT($O234)&lt;INT('Settings'!$B$8),"Overdue",IF(INT($O234)=INT('Settings'!$B$8),"Due Today",IF(INT($O234)&lt;=INT('Settings'!$B$8)+'Settings'!$B$6,"Due Soon","Upcoming"))))),"Check date"))</f>
        <v/>
      </c>
      <c r="AA234" s="27">
        <f>IF(COUNTA($A234:$R234)=0,"",IF($A234="","Missing ID",IF(COUNTIF($A$5:$A$1004,$A234)&gt;1,"Duplicate ID",IF(OR($B234="",$C234="",$D234="",$H234="",$I234="",$K234="",$L234="",$Q234=""),"Missing required field",IF(AND($K234="Closed",$P234=""),"Closed without Resolved At",IF(AND($P234&lt;&gt;"",$P234&lt;$B234),"Resolved before Reported",IF(AND($Q234&lt;&gt;"",$Q234&lt;$B234),"Last Updated before Reported","OK")))))))</f>
        <v/>
      </c>
    </row>
    <row r="235">
      <c r="A235" s="17" t="n"/>
      <c r="B235" s="41" t="n"/>
      <c r="C235" s="42" t="n"/>
      <c r="D235" s="17" t="n"/>
      <c r="E235" s="20" t="n"/>
      <c r="F235" s="17" t="n"/>
      <c r="G235" s="17" t="n"/>
      <c r="H235" s="17" t="n"/>
      <c r="I235" s="17" t="n"/>
      <c r="J235" s="41" t="n"/>
      <c r="K235" s="17" t="n"/>
      <c r="L235" s="17" t="n"/>
      <c r="M235" s="17" t="n"/>
      <c r="N235" s="20" t="n"/>
      <c r="O235" s="42" t="n"/>
      <c r="P235" s="41" t="n"/>
      <c r="Q235" s="41" t="n"/>
      <c r="R235" s="43" t="n"/>
      <c r="S235" s="22">
        <f>IF(COUNTA($A235:$R235)=0,"",IFERROR(IF($J235="","",MAX(0,ROUND((IF(OR($K235="Closed",$K235="Canceled"),IF($P235="",$Q235,$P235),'Settings'!$B$8)-$J235)*1440,0))),""))</f>
        <v/>
      </c>
      <c r="T235" s="44">
        <f>IF(COUNTA($A235:$R235)=0,"",IFERROR(IF($B235="","",MAX(0,ROUND((IF(OR($K235="Closed",$K235="Canceled"),IF($P235="",$Q235,$P235),'Settings'!$B$8)-$B235)*24,1))),""))</f>
        <v/>
      </c>
      <c r="U235" s="44">
        <f>IF(COUNTA($A235:$R235)=0,"",IFERROR(VLOOKUP($I235,'Settings'!$A$12:$B$15,2,FALSE),""))</f>
        <v/>
      </c>
      <c r="V235" s="45">
        <f>IF(COUNTA($A235:$R235)=0,"",IFERROR(IF(OR($B235="",$U235=""),"",$B235+$U235/24),""))</f>
        <v/>
      </c>
      <c r="W235" s="25">
        <f>IF(COUNTA($A235:$R235)=0,"",IFERROR(IF($V235="","",IF(OR($K235="Closed",$K235="Canceled"),IF(IF($P235="",$Q235,$P235)&lt;=$V235,"Met","Missed"),IF('Settings'!$B$8&gt;$V235,"Overdue","Within Target"))),""))</f>
        <v/>
      </c>
      <c r="X235" s="46">
        <f>IF(COUNTA($A235:$R235)=0,"",IFERROR(ROUND($S235/60*'Settings'!$B$5,2),0))</f>
        <v/>
      </c>
      <c r="Y235" s="46">
        <f>IF(COUNTA($A235:$R235)=0,"",IFERROR($R235+$X235,0))</f>
        <v/>
      </c>
      <c r="Z235" s="25">
        <f>IF(COUNTA($A235:$R235)=0,"",IFERROR(IF(OR($K235="Closed",$K235="Canceled"),"No",IF($O235="","Missing Due Date",IF(INT($O235)&lt;INT('Settings'!$B$8),"Overdue",IF(INT($O235)=INT('Settings'!$B$8),"Due Today",IF(INT($O235)&lt;=INT('Settings'!$B$8)+'Settings'!$B$6,"Due Soon","Upcoming"))))),"Check date"))</f>
        <v/>
      </c>
      <c r="AA235" s="27">
        <f>IF(COUNTA($A235:$R235)=0,"",IF($A235="","Missing ID",IF(COUNTIF($A$5:$A$1004,$A235)&gt;1,"Duplicate ID",IF(OR($B235="",$C235="",$D235="",$H235="",$I235="",$K235="",$L235="",$Q235=""),"Missing required field",IF(AND($K235="Closed",$P235=""),"Closed without Resolved At",IF(AND($P235&lt;&gt;"",$P235&lt;$B235),"Resolved before Reported",IF(AND($Q235&lt;&gt;"",$Q235&lt;$B235),"Last Updated before Reported","OK")))))))</f>
        <v/>
      </c>
    </row>
    <row r="236">
      <c r="A236" s="17" t="n"/>
      <c r="B236" s="41" t="n"/>
      <c r="C236" s="42" t="n"/>
      <c r="D236" s="17" t="n"/>
      <c r="E236" s="20" t="n"/>
      <c r="F236" s="17" t="n"/>
      <c r="G236" s="17" t="n"/>
      <c r="H236" s="17" t="n"/>
      <c r="I236" s="17" t="n"/>
      <c r="J236" s="41" t="n"/>
      <c r="K236" s="17" t="n"/>
      <c r="L236" s="17" t="n"/>
      <c r="M236" s="17" t="n"/>
      <c r="N236" s="20" t="n"/>
      <c r="O236" s="42" t="n"/>
      <c r="P236" s="41" t="n"/>
      <c r="Q236" s="41" t="n"/>
      <c r="R236" s="43" t="n"/>
      <c r="S236" s="22">
        <f>IF(COUNTA($A236:$R236)=0,"",IFERROR(IF($J236="","",MAX(0,ROUND((IF(OR($K236="Closed",$K236="Canceled"),IF($P236="",$Q236,$P236),'Settings'!$B$8)-$J236)*1440,0))),""))</f>
        <v/>
      </c>
      <c r="T236" s="44">
        <f>IF(COUNTA($A236:$R236)=0,"",IFERROR(IF($B236="","",MAX(0,ROUND((IF(OR($K236="Closed",$K236="Canceled"),IF($P236="",$Q236,$P236),'Settings'!$B$8)-$B236)*24,1))),""))</f>
        <v/>
      </c>
      <c r="U236" s="44">
        <f>IF(COUNTA($A236:$R236)=0,"",IFERROR(VLOOKUP($I236,'Settings'!$A$12:$B$15,2,FALSE),""))</f>
        <v/>
      </c>
      <c r="V236" s="45">
        <f>IF(COUNTA($A236:$R236)=0,"",IFERROR(IF(OR($B236="",$U236=""),"",$B236+$U236/24),""))</f>
        <v/>
      </c>
      <c r="W236" s="25">
        <f>IF(COUNTA($A236:$R236)=0,"",IFERROR(IF($V236="","",IF(OR($K236="Closed",$K236="Canceled"),IF(IF($P236="",$Q236,$P236)&lt;=$V236,"Met","Missed"),IF('Settings'!$B$8&gt;$V236,"Overdue","Within Target"))),""))</f>
        <v/>
      </c>
      <c r="X236" s="46">
        <f>IF(COUNTA($A236:$R236)=0,"",IFERROR(ROUND($S236/60*'Settings'!$B$5,2),0))</f>
        <v/>
      </c>
      <c r="Y236" s="46">
        <f>IF(COUNTA($A236:$R236)=0,"",IFERROR($R236+$X236,0))</f>
        <v/>
      </c>
      <c r="Z236" s="25">
        <f>IF(COUNTA($A236:$R236)=0,"",IFERROR(IF(OR($K236="Closed",$K236="Canceled"),"No",IF($O236="","Missing Due Date",IF(INT($O236)&lt;INT('Settings'!$B$8),"Overdue",IF(INT($O236)=INT('Settings'!$B$8),"Due Today",IF(INT($O236)&lt;=INT('Settings'!$B$8)+'Settings'!$B$6,"Due Soon","Upcoming"))))),"Check date"))</f>
        <v/>
      </c>
      <c r="AA236" s="27">
        <f>IF(COUNTA($A236:$R236)=0,"",IF($A236="","Missing ID",IF(COUNTIF($A$5:$A$1004,$A236)&gt;1,"Duplicate ID",IF(OR($B236="",$C236="",$D236="",$H236="",$I236="",$K236="",$L236="",$Q236=""),"Missing required field",IF(AND($K236="Closed",$P236=""),"Closed without Resolved At",IF(AND($P236&lt;&gt;"",$P236&lt;$B236),"Resolved before Reported",IF(AND($Q236&lt;&gt;"",$Q236&lt;$B236),"Last Updated before Reported","OK")))))))</f>
        <v/>
      </c>
    </row>
    <row r="237">
      <c r="A237" s="17" t="n"/>
      <c r="B237" s="41" t="n"/>
      <c r="C237" s="42" t="n"/>
      <c r="D237" s="17" t="n"/>
      <c r="E237" s="20" t="n"/>
      <c r="F237" s="17" t="n"/>
      <c r="G237" s="17" t="n"/>
      <c r="H237" s="17" t="n"/>
      <c r="I237" s="17" t="n"/>
      <c r="J237" s="41" t="n"/>
      <c r="K237" s="17" t="n"/>
      <c r="L237" s="17" t="n"/>
      <c r="M237" s="17" t="n"/>
      <c r="N237" s="20" t="n"/>
      <c r="O237" s="42" t="n"/>
      <c r="P237" s="41" t="n"/>
      <c r="Q237" s="41" t="n"/>
      <c r="R237" s="43" t="n"/>
      <c r="S237" s="22">
        <f>IF(COUNTA($A237:$R237)=0,"",IFERROR(IF($J237="","",MAX(0,ROUND((IF(OR($K237="Closed",$K237="Canceled"),IF($P237="",$Q237,$P237),'Settings'!$B$8)-$J237)*1440,0))),""))</f>
        <v/>
      </c>
      <c r="T237" s="44">
        <f>IF(COUNTA($A237:$R237)=0,"",IFERROR(IF($B237="","",MAX(0,ROUND((IF(OR($K237="Closed",$K237="Canceled"),IF($P237="",$Q237,$P237),'Settings'!$B$8)-$B237)*24,1))),""))</f>
        <v/>
      </c>
      <c r="U237" s="44">
        <f>IF(COUNTA($A237:$R237)=0,"",IFERROR(VLOOKUP($I237,'Settings'!$A$12:$B$15,2,FALSE),""))</f>
        <v/>
      </c>
      <c r="V237" s="45">
        <f>IF(COUNTA($A237:$R237)=0,"",IFERROR(IF(OR($B237="",$U237=""),"",$B237+$U237/24),""))</f>
        <v/>
      </c>
      <c r="W237" s="25">
        <f>IF(COUNTA($A237:$R237)=0,"",IFERROR(IF($V237="","",IF(OR($K237="Closed",$K237="Canceled"),IF(IF($P237="",$Q237,$P237)&lt;=$V237,"Met","Missed"),IF('Settings'!$B$8&gt;$V237,"Overdue","Within Target"))),""))</f>
        <v/>
      </c>
      <c r="X237" s="46">
        <f>IF(COUNTA($A237:$R237)=0,"",IFERROR(ROUND($S237/60*'Settings'!$B$5,2),0))</f>
        <v/>
      </c>
      <c r="Y237" s="46">
        <f>IF(COUNTA($A237:$R237)=0,"",IFERROR($R237+$X237,0))</f>
        <v/>
      </c>
      <c r="Z237" s="25">
        <f>IF(COUNTA($A237:$R237)=0,"",IFERROR(IF(OR($K237="Closed",$K237="Canceled"),"No",IF($O237="","Missing Due Date",IF(INT($O237)&lt;INT('Settings'!$B$8),"Overdue",IF(INT($O237)=INT('Settings'!$B$8),"Due Today",IF(INT($O237)&lt;=INT('Settings'!$B$8)+'Settings'!$B$6,"Due Soon","Upcoming"))))),"Check date"))</f>
        <v/>
      </c>
      <c r="AA237" s="27">
        <f>IF(COUNTA($A237:$R237)=0,"",IF($A237="","Missing ID",IF(COUNTIF($A$5:$A$1004,$A237)&gt;1,"Duplicate ID",IF(OR($B237="",$C237="",$D237="",$H237="",$I237="",$K237="",$L237="",$Q237=""),"Missing required field",IF(AND($K237="Closed",$P237=""),"Closed without Resolved At",IF(AND($P237&lt;&gt;"",$P237&lt;$B237),"Resolved before Reported",IF(AND($Q237&lt;&gt;"",$Q237&lt;$B237),"Last Updated before Reported","OK")))))))</f>
        <v/>
      </c>
    </row>
    <row r="238">
      <c r="A238" s="17" t="n"/>
      <c r="B238" s="41" t="n"/>
      <c r="C238" s="42" t="n"/>
      <c r="D238" s="17" t="n"/>
      <c r="E238" s="20" t="n"/>
      <c r="F238" s="17" t="n"/>
      <c r="G238" s="17" t="n"/>
      <c r="H238" s="17" t="n"/>
      <c r="I238" s="17" t="n"/>
      <c r="J238" s="41" t="n"/>
      <c r="K238" s="17" t="n"/>
      <c r="L238" s="17" t="n"/>
      <c r="M238" s="17" t="n"/>
      <c r="N238" s="20" t="n"/>
      <c r="O238" s="42" t="n"/>
      <c r="P238" s="41" t="n"/>
      <c r="Q238" s="41" t="n"/>
      <c r="R238" s="43" t="n"/>
      <c r="S238" s="22">
        <f>IF(COUNTA($A238:$R238)=0,"",IFERROR(IF($J238="","",MAX(0,ROUND((IF(OR($K238="Closed",$K238="Canceled"),IF($P238="",$Q238,$P238),'Settings'!$B$8)-$J238)*1440,0))),""))</f>
        <v/>
      </c>
      <c r="T238" s="44">
        <f>IF(COUNTA($A238:$R238)=0,"",IFERROR(IF($B238="","",MAX(0,ROUND((IF(OR($K238="Closed",$K238="Canceled"),IF($P238="",$Q238,$P238),'Settings'!$B$8)-$B238)*24,1))),""))</f>
        <v/>
      </c>
      <c r="U238" s="44">
        <f>IF(COUNTA($A238:$R238)=0,"",IFERROR(VLOOKUP($I238,'Settings'!$A$12:$B$15,2,FALSE),""))</f>
        <v/>
      </c>
      <c r="V238" s="45">
        <f>IF(COUNTA($A238:$R238)=0,"",IFERROR(IF(OR($B238="",$U238=""),"",$B238+$U238/24),""))</f>
        <v/>
      </c>
      <c r="W238" s="25">
        <f>IF(COUNTA($A238:$R238)=0,"",IFERROR(IF($V238="","",IF(OR($K238="Closed",$K238="Canceled"),IF(IF($P238="",$Q238,$P238)&lt;=$V238,"Met","Missed"),IF('Settings'!$B$8&gt;$V238,"Overdue","Within Target"))),""))</f>
        <v/>
      </c>
      <c r="X238" s="46">
        <f>IF(COUNTA($A238:$R238)=0,"",IFERROR(ROUND($S238/60*'Settings'!$B$5,2),0))</f>
        <v/>
      </c>
      <c r="Y238" s="46">
        <f>IF(COUNTA($A238:$R238)=0,"",IFERROR($R238+$X238,0))</f>
        <v/>
      </c>
      <c r="Z238" s="25">
        <f>IF(COUNTA($A238:$R238)=0,"",IFERROR(IF(OR($K238="Closed",$K238="Canceled"),"No",IF($O238="","Missing Due Date",IF(INT($O238)&lt;INT('Settings'!$B$8),"Overdue",IF(INT($O238)=INT('Settings'!$B$8),"Due Today",IF(INT($O238)&lt;=INT('Settings'!$B$8)+'Settings'!$B$6,"Due Soon","Upcoming"))))),"Check date"))</f>
        <v/>
      </c>
      <c r="AA238" s="27">
        <f>IF(COUNTA($A238:$R238)=0,"",IF($A238="","Missing ID",IF(COUNTIF($A$5:$A$1004,$A238)&gt;1,"Duplicate ID",IF(OR($B238="",$C238="",$D238="",$H238="",$I238="",$K238="",$L238="",$Q238=""),"Missing required field",IF(AND($K238="Closed",$P238=""),"Closed without Resolved At",IF(AND($P238&lt;&gt;"",$P238&lt;$B238),"Resolved before Reported",IF(AND($Q238&lt;&gt;"",$Q238&lt;$B238),"Last Updated before Reported","OK")))))))</f>
        <v/>
      </c>
    </row>
    <row r="239">
      <c r="A239" s="17" t="n"/>
      <c r="B239" s="41" t="n"/>
      <c r="C239" s="42" t="n"/>
      <c r="D239" s="17" t="n"/>
      <c r="E239" s="20" t="n"/>
      <c r="F239" s="17" t="n"/>
      <c r="G239" s="17" t="n"/>
      <c r="H239" s="17" t="n"/>
      <c r="I239" s="17" t="n"/>
      <c r="J239" s="41" t="n"/>
      <c r="K239" s="17" t="n"/>
      <c r="L239" s="17" t="n"/>
      <c r="M239" s="17" t="n"/>
      <c r="N239" s="20" t="n"/>
      <c r="O239" s="42" t="n"/>
      <c r="P239" s="41" t="n"/>
      <c r="Q239" s="41" t="n"/>
      <c r="R239" s="43" t="n"/>
      <c r="S239" s="22">
        <f>IF(COUNTA($A239:$R239)=0,"",IFERROR(IF($J239="","",MAX(0,ROUND((IF(OR($K239="Closed",$K239="Canceled"),IF($P239="",$Q239,$P239),'Settings'!$B$8)-$J239)*1440,0))),""))</f>
        <v/>
      </c>
      <c r="T239" s="44">
        <f>IF(COUNTA($A239:$R239)=0,"",IFERROR(IF($B239="","",MAX(0,ROUND((IF(OR($K239="Closed",$K239="Canceled"),IF($P239="",$Q239,$P239),'Settings'!$B$8)-$B239)*24,1))),""))</f>
        <v/>
      </c>
      <c r="U239" s="44">
        <f>IF(COUNTA($A239:$R239)=0,"",IFERROR(VLOOKUP($I239,'Settings'!$A$12:$B$15,2,FALSE),""))</f>
        <v/>
      </c>
      <c r="V239" s="45">
        <f>IF(COUNTA($A239:$R239)=0,"",IFERROR(IF(OR($B239="",$U239=""),"",$B239+$U239/24),""))</f>
        <v/>
      </c>
      <c r="W239" s="25">
        <f>IF(COUNTA($A239:$R239)=0,"",IFERROR(IF($V239="","",IF(OR($K239="Closed",$K239="Canceled"),IF(IF($P239="",$Q239,$P239)&lt;=$V239,"Met","Missed"),IF('Settings'!$B$8&gt;$V239,"Overdue","Within Target"))),""))</f>
        <v/>
      </c>
      <c r="X239" s="46">
        <f>IF(COUNTA($A239:$R239)=0,"",IFERROR(ROUND($S239/60*'Settings'!$B$5,2),0))</f>
        <v/>
      </c>
      <c r="Y239" s="46">
        <f>IF(COUNTA($A239:$R239)=0,"",IFERROR($R239+$X239,0))</f>
        <v/>
      </c>
      <c r="Z239" s="25">
        <f>IF(COUNTA($A239:$R239)=0,"",IFERROR(IF(OR($K239="Closed",$K239="Canceled"),"No",IF($O239="","Missing Due Date",IF(INT($O239)&lt;INT('Settings'!$B$8),"Overdue",IF(INT($O239)=INT('Settings'!$B$8),"Due Today",IF(INT($O239)&lt;=INT('Settings'!$B$8)+'Settings'!$B$6,"Due Soon","Upcoming"))))),"Check date"))</f>
        <v/>
      </c>
      <c r="AA239" s="27">
        <f>IF(COUNTA($A239:$R239)=0,"",IF($A239="","Missing ID",IF(COUNTIF($A$5:$A$1004,$A239)&gt;1,"Duplicate ID",IF(OR($B239="",$C239="",$D239="",$H239="",$I239="",$K239="",$L239="",$Q239=""),"Missing required field",IF(AND($K239="Closed",$P239=""),"Closed without Resolved At",IF(AND($P239&lt;&gt;"",$P239&lt;$B239),"Resolved before Reported",IF(AND($Q239&lt;&gt;"",$Q239&lt;$B239),"Last Updated before Reported","OK")))))))</f>
        <v/>
      </c>
    </row>
    <row r="240">
      <c r="A240" s="17" t="n"/>
      <c r="B240" s="41" t="n"/>
      <c r="C240" s="42" t="n"/>
      <c r="D240" s="17" t="n"/>
      <c r="E240" s="20" t="n"/>
      <c r="F240" s="17" t="n"/>
      <c r="G240" s="17" t="n"/>
      <c r="H240" s="17" t="n"/>
      <c r="I240" s="17" t="n"/>
      <c r="J240" s="41" t="n"/>
      <c r="K240" s="17" t="n"/>
      <c r="L240" s="17" t="n"/>
      <c r="M240" s="17" t="n"/>
      <c r="N240" s="20" t="n"/>
      <c r="O240" s="42" t="n"/>
      <c r="P240" s="41" t="n"/>
      <c r="Q240" s="41" t="n"/>
      <c r="R240" s="43" t="n"/>
      <c r="S240" s="22">
        <f>IF(COUNTA($A240:$R240)=0,"",IFERROR(IF($J240="","",MAX(0,ROUND((IF(OR($K240="Closed",$K240="Canceled"),IF($P240="",$Q240,$P240),'Settings'!$B$8)-$J240)*1440,0))),""))</f>
        <v/>
      </c>
      <c r="T240" s="44">
        <f>IF(COUNTA($A240:$R240)=0,"",IFERROR(IF($B240="","",MAX(0,ROUND((IF(OR($K240="Closed",$K240="Canceled"),IF($P240="",$Q240,$P240),'Settings'!$B$8)-$B240)*24,1))),""))</f>
        <v/>
      </c>
      <c r="U240" s="44">
        <f>IF(COUNTA($A240:$R240)=0,"",IFERROR(VLOOKUP($I240,'Settings'!$A$12:$B$15,2,FALSE),""))</f>
        <v/>
      </c>
      <c r="V240" s="45">
        <f>IF(COUNTA($A240:$R240)=0,"",IFERROR(IF(OR($B240="",$U240=""),"",$B240+$U240/24),""))</f>
        <v/>
      </c>
      <c r="W240" s="25">
        <f>IF(COUNTA($A240:$R240)=0,"",IFERROR(IF($V240="","",IF(OR($K240="Closed",$K240="Canceled"),IF(IF($P240="",$Q240,$P240)&lt;=$V240,"Met","Missed"),IF('Settings'!$B$8&gt;$V240,"Overdue","Within Target"))),""))</f>
        <v/>
      </c>
      <c r="X240" s="46">
        <f>IF(COUNTA($A240:$R240)=0,"",IFERROR(ROUND($S240/60*'Settings'!$B$5,2),0))</f>
        <v/>
      </c>
      <c r="Y240" s="46">
        <f>IF(COUNTA($A240:$R240)=0,"",IFERROR($R240+$X240,0))</f>
        <v/>
      </c>
      <c r="Z240" s="25">
        <f>IF(COUNTA($A240:$R240)=0,"",IFERROR(IF(OR($K240="Closed",$K240="Canceled"),"No",IF($O240="","Missing Due Date",IF(INT($O240)&lt;INT('Settings'!$B$8),"Overdue",IF(INT($O240)=INT('Settings'!$B$8),"Due Today",IF(INT($O240)&lt;=INT('Settings'!$B$8)+'Settings'!$B$6,"Due Soon","Upcoming"))))),"Check date"))</f>
        <v/>
      </c>
      <c r="AA240" s="27">
        <f>IF(COUNTA($A240:$R240)=0,"",IF($A240="","Missing ID",IF(COUNTIF($A$5:$A$1004,$A240)&gt;1,"Duplicate ID",IF(OR($B240="",$C240="",$D240="",$H240="",$I240="",$K240="",$L240="",$Q240=""),"Missing required field",IF(AND($K240="Closed",$P240=""),"Closed without Resolved At",IF(AND($P240&lt;&gt;"",$P240&lt;$B240),"Resolved before Reported",IF(AND($Q240&lt;&gt;"",$Q240&lt;$B240),"Last Updated before Reported","OK")))))))</f>
        <v/>
      </c>
    </row>
    <row r="241">
      <c r="A241" s="17" t="n"/>
      <c r="B241" s="41" t="n"/>
      <c r="C241" s="42" t="n"/>
      <c r="D241" s="17" t="n"/>
      <c r="E241" s="20" t="n"/>
      <c r="F241" s="17" t="n"/>
      <c r="G241" s="17" t="n"/>
      <c r="H241" s="17" t="n"/>
      <c r="I241" s="17" t="n"/>
      <c r="J241" s="41" t="n"/>
      <c r="K241" s="17" t="n"/>
      <c r="L241" s="17" t="n"/>
      <c r="M241" s="17" t="n"/>
      <c r="N241" s="20" t="n"/>
      <c r="O241" s="42" t="n"/>
      <c r="P241" s="41" t="n"/>
      <c r="Q241" s="41" t="n"/>
      <c r="R241" s="43" t="n"/>
      <c r="S241" s="22">
        <f>IF(COUNTA($A241:$R241)=0,"",IFERROR(IF($J241="","",MAX(0,ROUND((IF(OR($K241="Closed",$K241="Canceled"),IF($P241="",$Q241,$P241),'Settings'!$B$8)-$J241)*1440,0))),""))</f>
        <v/>
      </c>
      <c r="T241" s="44">
        <f>IF(COUNTA($A241:$R241)=0,"",IFERROR(IF($B241="","",MAX(0,ROUND((IF(OR($K241="Closed",$K241="Canceled"),IF($P241="",$Q241,$P241),'Settings'!$B$8)-$B241)*24,1))),""))</f>
        <v/>
      </c>
      <c r="U241" s="44">
        <f>IF(COUNTA($A241:$R241)=0,"",IFERROR(VLOOKUP($I241,'Settings'!$A$12:$B$15,2,FALSE),""))</f>
        <v/>
      </c>
      <c r="V241" s="45">
        <f>IF(COUNTA($A241:$R241)=0,"",IFERROR(IF(OR($B241="",$U241=""),"",$B241+$U241/24),""))</f>
        <v/>
      </c>
      <c r="W241" s="25">
        <f>IF(COUNTA($A241:$R241)=0,"",IFERROR(IF($V241="","",IF(OR($K241="Closed",$K241="Canceled"),IF(IF($P241="",$Q241,$P241)&lt;=$V241,"Met","Missed"),IF('Settings'!$B$8&gt;$V241,"Overdue","Within Target"))),""))</f>
        <v/>
      </c>
      <c r="X241" s="46">
        <f>IF(COUNTA($A241:$R241)=0,"",IFERROR(ROUND($S241/60*'Settings'!$B$5,2),0))</f>
        <v/>
      </c>
      <c r="Y241" s="46">
        <f>IF(COUNTA($A241:$R241)=0,"",IFERROR($R241+$X241,0))</f>
        <v/>
      </c>
      <c r="Z241" s="25">
        <f>IF(COUNTA($A241:$R241)=0,"",IFERROR(IF(OR($K241="Closed",$K241="Canceled"),"No",IF($O241="","Missing Due Date",IF(INT($O241)&lt;INT('Settings'!$B$8),"Overdue",IF(INT($O241)=INT('Settings'!$B$8),"Due Today",IF(INT($O241)&lt;=INT('Settings'!$B$8)+'Settings'!$B$6,"Due Soon","Upcoming"))))),"Check date"))</f>
        <v/>
      </c>
      <c r="AA241" s="27">
        <f>IF(COUNTA($A241:$R241)=0,"",IF($A241="","Missing ID",IF(COUNTIF($A$5:$A$1004,$A241)&gt;1,"Duplicate ID",IF(OR($B241="",$C241="",$D241="",$H241="",$I241="",$K241="",$L241="",$Q241=""),"Missing required field",IF(AND($K241="Closed",$P241=""),"Closed without Resolved At",IF(AND($P241&lt;&gt;"",$P241&lt;$B241),"Resolved before Reported",IF(AND($Q241&lt;&gt;"",$Q241&lt;$B241),"Last Updated before Reported","OK")))))))</f>
        <v/>
      </c>
    </row>
    <row r="242">
      <c r="A242" s="17" t="n"/>
      <c r="B242" s="41" t="n"/>
      <c r="C242" s="42" t="n"/>
      <c r="D242" s="17" t="n"/>
      <c r="E242" s="20" t="n"/>
      <c r="F242" s="17" t="n"/>
      <c r="G242" s="17" t="n"/>
      <c r="H242" s="17" t="n"/>
      <c r="I242" s="17" t="n"/>
      <c r="J242" s="41" t="n"/>
      <c r="K242" s="17" t="n"/>
      <c r="L242" s="17" t="n"/>
      <c r="M242" s="17" t="n"/>
      <c r="N242" s="20" t="n"/>
      <c r="O242" s="42" t="n"/>
      <c r="P242" s="41" t="n"/>
      <c r="Q242" s="41" t="n"/>
      <c r="R242" s="43" t="n"/>
      <c r="S242" s="22">
        <f>IF(COUNTA($A242:$R242)=0,"",IFERROR(IF($J242="","",MAX(0,ROUND((IF(OR($K242="Closed",$K242="Canceled"),IF($P242="",$Q242,$P242),'Settings'!$B$8)-$J242)*1440,0))),""))</f>
        <v/>
      </c>
      <c r="T242" s="44">
        <f>IF(COUNTA($A242:$R242)=0,"",IFERROR(IF($B242="","",MAX(0,ROUND((IF(OR($K242="Closed",$K242="Canceled"),IF($P242="",$Q242,$P242),'Settings'!$B$8)-$B242)*24,1))),""))</f>
        <v/>
      </c>
      <c r="U242" s="44">
        <f>IF(COUNTA($A242:$R242)=0,"",IFERROR(VLOOKUP($I242,'Settings'!$A$12:$B$15,2,FALSE),""))</f>
        <v/>
      </c>
      <c r="V242" s="45">
        <f>IF(COUNTA($A242:$R242)=0,"",IFERROR(IF(OR($B242="",$U242=""),"",$B242+$U242/24),""))</f>
        <v/>
      </c>
      <c r="W242" s="25">
        <f>IF(COUNTA($A242:$R242)=0,"",IFERROR(IF($V242="","",IF(OR($K242="Closed",$K242="Canceled"),IF(IF($P242="",$Q242,$P242)&lt;=$V242,"Met","Missed"),IF('Settings'!$B$8&gt;$V242,"Overdue","Within Target"))),""))</f>
        <v/>
      </c>
      <c r="X242" s="46">
        <f>IF(COUNTA($A242:$R242)=0,"",IFERROR(ROUND($S242/60*'Settings'!$B$5,2),0))</f>
        <v/>
      </c>
      <c r="Y242" s="46">
        <f>IF(COUNTA($A242:$R242)=0,"",IFERROR($R242+$X242,0))</f>
        <v/>
      </c>
      <c r="Z242" s="25">
        <f>IF(COUNTA($A242:$R242)=0,"",IFERROR(IF(OR($K242="Closed",$K242="Canceled"),"No",IF($O242="","Missing Due Date",IF(INT($O242)&lt;INT('Settings'!$B$8),"Overdue",IF(INT($O242)=INT('Settings'!$B$8),"Due Today",IF(INT($O242)&lt;=INT('Settings'!$B$8)+'Settings'!$B$6,"Due Soon","Upcoming"))))),"Check date"))</f>
        <v/>
      </c>
      <c r="AA242" s="27">
        <f>IF(COUNTA($A242:$R242)=0,"",IF($A242="","Missing ID",IF(COUNTIF($A$5:$A$1004,$A242)&gt;1,"Duplicate ID",IF(OR($B242="",$C242="",$D242="",$H242="",$I242="",$K242="",$L242="",$Q242=""),"Missing required field",IF(AND($K242="Closed",$P242=""),"Closed without Resolved At",IF(AND($P242&lt;&gt;"",$P242&lt;$B242),"Resolved before Reported",IF(AND($Q242&lt;&gt;"",$Q242&lt;$B242),"Last Updated before Reported","OK")))))))</f>
        <v/>
      </c>
    </row>
    <row r="243">
      <c r="A243" s="17" t="n"/>
      <c r="B243" s="41" t="n"/>
      <c r="C243" s="42" t="n"/>
      <c r="D243" s="17" t="n"/>
      <c r="E243" s="20" t="n"/>
      <c r="F243" s="17" t="n"/>
      <c r="G243" s="17" t="n"/>
      <c r="H243" s="17" t="n"/>
      <c r="I243" s="17" t="n"/>
      <c r="J243" s="41" t="n"/>
      <c r="K243" s="17" t="n"/>
      <c r="L243" s="17" t="n"/>
      <c r="M243" s="17" t="n"/>
      <c r="N243" s="20" t="n"/>
      <c r="O243" s="42" t="n"/>
      <c r="P243" s="41" t="n"/>
      <c r="Q243" s="41" t="n"/>
      <c r="R243" s="43" t="n"/>
      <c r="S243" s="22">
        <f>IF(COUNTA($A243:$R243)=0,"",IFERROR(IF($J243="","",MAX(0,ROUND((IF(OR($K243="Closed",$K243="Canceled"),IF($P243="",$Q243,$P243),'Settings'!$B$8)-$J243)*1440,0))),""))</f>
        <v/>
      </c>
      <c r="T243" s="44">
        <f>IF(COUNTA($A243:$R243)=0,"",IFERROR(IF($B243="","",MAX(0,ROUND((IF(OR($K243="Closed",$K243="Canceled"),IF($P243="",$Q243,$P243),'Settings'!$B$8)-$B243)*24,1))),""))</f>
        <v/>
      </c>
      <c r="U243" s="44">
        <f>IF(COUNTA($A243:$R243)=0,"",IFERROR(VLOOKUP($I243,'Settings'!$A$12:$B$15,2,FALSE),""))</f>
        <v/>
      </c>
      <c r="V243" s="45">
        <f>IF(COUNTA($A243:$R243)=0,"",IFERROR(IF(OR($B243="",$U243=""),"",$B243+$U243/24),""))</f>
        <v/>
      </c>
      <c r="W243" s="25">
        <f>IF(COUNTA($A243:$R243)=0,"",IFERROR(IF($V243="","",IF(OR($K243="Closed",$K243="Canceled"),IF(IF($P243="",$Q243,$P243)&lt;=$V243,"Met","Missed"),IF('Settings'!$B$8&gt;$V243,"Overdue","Within Target"))),""))</f>
        <v/>
      </c>
      <c r="X243" s="46">
        <f>IF(COUNTA($A243:$R243)=0,"",IFERROR(ROUND($S243/60*'Settings'!$B$5,2),0))</f>
        <v/>
      </c>
      <c r="Y243" s="46">
        <f>IF(COUNTA($A243:$R243)=0,"",IFERROR($R243+$X243,0))</f>
        <v/>
      </c>
      <c r="Z243" s="25">
        <f>IF(COUNTA($A243:$R243)=0,"",IFERROR(IF(OR($K243="Closed",$K243="Canceled"),"No",IF($O243="","Missing Due Date",IF(INT($O243)&lt;INT('Settings'!$B$8),"Overdue",IF(INT($O243)=INT('Settings'!$B$8),"Due Today",IF(INT($O243)&lt;=INT('Settings'!$B$8)+'Settings'!$B$6,"Due Soon","Upcoming"))))),"Check date"))</f>
        <v/>
      </c>
      <c r="AA243" s="27">
        <f>IF(COUNTA($A243:$R243)=0,"",IF($A243="","Missing ID",IF(COUNTIF($A$5:$A$1004,$A243)&gt;1,"Duplicate ID",IF(OR($B243="",$C243="",$D243="",$H243="",$I243="",$K243="",$L243="",$Q243=""),"Missing required field",IF(AND($K243="Closed",$P243=""),"Closed without Resolved At",IF(AND($P243&lt;&gt;"",$P243&lt;$B243),"Resolved before Reported",IF(AND($Q243&lt;&gt;"",$Q243&lt;$B243),"Last Updated before Reported","OK")))))))</f>
        <v/>
      </c>
    </row>
    <row r="244">
      <c r="A244" s="17" t="n"/>
      <c r="B244" s="41" t="n"/>
      <c r="C244" s="42" t="n"/>
      <c r="D244" s="17" t="n"/>
      <c r="E244" s="20" t="n"/>
      <c r="F244" s="17" t="n"/>
      <c r="G244" s="17" t="n"/>
      <c r="H244" s="17" t="n"/>
      <c r="I244" s="17" t="n"/>
      <c r="J244" s="41" t="n"/>
      <c r="K244" s="17" t="n"/>
      <c r="L244" s="17" t="n"/>
      <c r="M244" s="17" t="n"/>
      <c r="N244" s="20" t="n"/>
      <c r="O244" s="42" t="n"/>
      <c r="P244" s="41" t="n"/>
      <c r="Q244" s="41" t="n"/>
      <c r="R244" s="43" t="n"/>
      <c r="S244" s="22">
        <f>IF(COUNTA($A244:$R244)=0,"",IFERROR(IF($J244="","",MAX(0,ROUND((IF(OR($K244="Closed",$K244="Canceled"),IF($P244="",$Q244,$P244),'Settings'!$B$8)-$J244)*1440,0))),""))</f>
        <v/>
      </c>
      <c r="T244" s="44">
        <f>IF(COUNTA($A244:$R244)=0,"",IFERROR(IF($B244="","",MAX(0,ROUND((IF(OR($K244="Closed",$K244="Canceled"),IF($P244="",$Q244,$P244),'Settings'!$B$8)-$B244)*24,1))),""))</f>
        <v/>
      </c>
      <c r="U244" s="44">
        <f>IF(COUNTA($A244:$R244)=0,"",IFERROR(VLOOKUP($I244,'Settings'!$A$12:$B$15,2,FALSE),""))</f>
        <v/>
      </c>
      <c r="V244" s="45">
        <f>IF(COUNTA($A244:$R244)=0,"",IFERROR(IF(OR($B244="",$U244=""),"",$B244+$U244/24),""))</f>
        <v/>
      </c>
      <c r="W244" s="25">
        <f>IF(COUNTA($A244:$R244)=0,"",IFERROR(IF($V244="","",IF(OR($K244="Closed",$K244="Canceled"),IF(IF($P244="",$Q244,$P244)&lt;=$V244,"Met","Missed"),IF('Settings'!$B$8&gt;$V244,"Overdue","Within Target"))),""))</f>
        <v/>
      </c>
      <c r="X244" s="46">
        <f>IF(COUNTA($A244:$R244)=0,"",IFERROR(ROUND($S244/60*'Settings'!$B$5,2),0))</f>
        <v/>
      </c>
      <c r="Y244" s="46">
        <f>IF(COUNTA($A244:$R244)=0,"",IFERROR($R244+$X244,0))</f>
        <v/>
      </c>
      <c r="Z244" s="25">
        <f>IF(COUNTA($A244:$R244)=0,"",IFERROR(IF(OR($K244="Closed",$K244="Canceled"),"No",IF($O244="","Missing Due Date",IF(INT($O244)&lt;INT('Settings'!$B$8),"Overdue",IF(INT($O244)=INT('Settings'!$B$8),"Due Today",IF(INT($O244)&lt;=INT('Settings'!$B$8)+'Settings'!$B$6,"Due Soon","Upcoming"))))),"Check date"))</f>
        <v/>
      </c>
      <c r="AA244" s="27">
        <f>IF(COUNTA($A244:$R244)=0,"",IF($A244="","Missing ID",IF(COUNTIF($A$5:$A$1004,$A244)&gt;1,"Duplicate ID",IF(OR($B244="",$C244="",$D244="",$H244="",$I244="",$K244="",$L244="",$Q244=""),"Missing required field",IF(AND($K244="Closed",$P244=""),"Closed without Resolved At",IF(AND($P244&lt;&gt;"",$P244&lt;$B244),"Resolved before Reported",IF(AND($Q244&lt;&gt;"",$Q244&lt;$B244),"Last Updated before Reported","OK")))))))</f>
        <v/>
      </c>
    </row>
    <row r="245">
      <c r="A245" s="17" t="n"/>
      <c r="B245" s="41" t="n"/>
      <c r="C245" s="42" t="n"/>
      <c r="D245" s="17" t="n"/>
      <c r="E245" s="20" t="n"/>
      <c r="F245" s="17" t="n"/>
      <c r="G245" s="17" t="n"/>
      <c r="H245" s="17" t="n"/>
      <c r="I245" s="17" t="n"/>
      <c r="J245" s="41" t="n"/>
      <c r="K245" s="17" t="n"/>
      <c r="L245" s="17" t="n"/>
      <c r="M245" s="17" t="n"/>
      <c r="N245" s="20" t="n"/>
      <c r="O245" s="42" t="n"/>
      <c r="P245" s="41" t="n"/>
      <c r="Q245" s="41" t="n"/>
      <c r="R245" s="43" t="n"/>
      <c r="S245" s="22">
        <f>IF(COUNTA($A245:$R245)=0,"",IFERROR(IF($J245="","",MAX(0,ROUND((IF(OR($K245="Closed",$K245="Canceled"),IF($P245="",$Q245,$P245),'Settings'!$B$8)-$J245)*1440,0))),""))</f>
        <v/>
      </c>
      <c r="T245" s="44">
        <f>IF(COUNTA($A245:$R245)=0,"",IFERROR(IF($B245="","",MAX(0,ROUND((IF(OR($K245="Closed",$K245="Canceled"),IF($P245="",$Q245,$P245),'Settings'!$B$8)-$B245)*24,1))),""))</f>
        <v/>
      </c>
      <c r="U245" s="44">
        <f>IF(COUNTA($A245:$R245)=0,"",IFERROR(VLOOKUP($I245,'Settings'!$A$12:$B$15,2,FALSE),""))</f>
        <v/>
      </c>
      <c r="V245" s="45">
        <f>IF(COUNTA($A245:$R245)=0,"",IFERROR(IF(OR($B245="",$U245=""),"",$B245+$U245/24),""))</f>
        <v/>
      </c>
      <c r="W245" s="25">
        <f>IF(COUNTA($A245:$R245)=0,"",IFERROR(IF($V245="","",IF(OR($K245="Closed",$K245="Canceled"),IF(IF($P245="",$Q245,$P245)&lt;=$V245,"Met","Missed"),IF('Settings'!$B$8&gt;$V245,"Overdue","Within Target"))),""))</f>
        <v/>
      </c>
      <c r="X245" s="46">
        <f>IF(COUNTA($A245:$R245)=0,"",IFERROR(ROUND($S245/60*'Settings'!$B$5,2),0))</f>
        <v/>
      </c>
      <c r="Y245" s="46">
        <f>IF(COUNTA($A245:$R245)=0,"",IFERROR($R245+$X245,0))</f>
        <v/>
      </c>
      <c r="Z245" s="25">
        <f>IF(COUNTA($A245:$R245)=0,"",IFERROR(IF(OR($K245="Closed",$K245="Canceled"),"No",IF($O245="","Missing Due Date",IF(INT($O245)&lt;INT('Settings'!$B$8),"Overdue",IF(INT($O245)=INT('Settings'!$B$8),"Due Today",IF(INT($O245)&lt;=INT('Settings'!$B$8)+'Settings'!$B$6,"Due Soon","Upcoming"))))),"Check date"))</f>
        <v/>
      </c>
      <c r="AA245" s="27">
        <f>IF(COUNTA($A245:$R245)=0,"",IF($A245="","Missing ID",IF(COUNTIF($A$5:$A$1004,$A245)&gt;1,"Duplicate ID",IF(OR($B245="",$C245="",$D245="",$H245="",$I245="",$K245="",$L245="",$Q245=""),"Missing required field",IF(AND($K245="Closed",$P245=""),"Closed without Resolved At",IF(AND($P245&lt;&gt;"",$P245&lt;$B245),"Resolved before Reported",IF(AND($Q245&lt;&gt;"",$Q245&lt;$B245),"Last Updated before Reported","OK")))))))</f>
        <v/>
      </c>
    </row>
    <row r="246">
      <c r="A246" s="17" t="n"/>
      <c r="B246" s="41" t="n"/>
      <c r="C246" s="42" t="n"/>
      <c r="D246" s="17" t="n"/>
      <c r="E246" s="20" t="n"/>
      <c r="F246" s="17" t="n"/>
      <c r="G246" s="17" t="n"/>
      <c r="H246" s="17" t="n"/>
      <c r="I246" s="17" t="n"/>
      <c r="J246" s="41" t="n"/>
      <c r="K246" s="17" t="n"/>
      <c r="L246" s="17" t="n"/>
      <c r="M246" s="17" t="n"/>
      <c r="N246" s="20" t="n"/>
      <c r="O246" s="42" t="n"/>
      <c r="P246" s="41" t="n"/>
      <c r="Q246" s="41" t="n"/>
      <c r="R246" s="43" t="n"/>
      <c r="S246" s="22">
        <f>IF(COUNTA($A246:$R246)=0,"",IFERROR(IF($J246="","",MAX(0,ROUND((IF(OR($K246="Closed",$K246="Canceled"),IF($P246="",$Q246,$P246),'Settings'!$B$8)-$J246)*1440,0))),""))</f>
        <v/>
      </c>
      <c r="T246" s="44">
        <f>IF(COUNTA($A246:$R246)=0,"",IFERROR(IF($B246="","",MAX(0,ROUND((IF(OR($K246="Closed",$K246="Canceled"),IF($P246="",$Q246,$P246),'Settings'!$B$8)-$B246)*24,1))),""))</f>
        <v/>
      </c>
      <c r="U246" s="44">
        <f>IF(COUNTA($A246:$R246)=0,"",IFERROR(VLOOKUP($I246,'Settings'!$A$12:$B$15,2,FALSE),""))</f>
        <v/>
      </c>
      <c r="V246" s="45">
        <f>IF(COUNTA($A246:$R246)=0,"",IFERROR(IF(OR($B246="",$U246=""),"",$B246+$U246/24),""))</f>
        <v/>
      </c>
      <c r="W246" s="25">
        <f>IF(COUNTA($A246:$R246)=0,"",IFERROR(IF($V246="","",IF(OR($K246="Closed",$K246="Canceled"),IF(IF($P246="",$Q246,$P246)&lt;=$V246,"Met","Missed"),IF('Settings'!$B$8&gt;$V246,"Overdue","Within Target"))),""))</f>
        <v/>
      </c>
      <c r="X246" s="46">
        <f>IF(COUNTA($A246:$R246)=0,"",IFERROR(ROUND($S246/60*'Settings'!$B$5,2),0))</f>
        <v/>
      </c>
      <c r="Y246" s="46">
        <f>IF(COUNTA($A246:$R246)=0,"",IFERROR($R246+$X246,0))</f>
        <v/>
      </c>
      <c r="Z246" s="25">
        <f>IF(COUNTA($A246:$R246)=0,"",IFERROR(IF(OR($K246="Closed",$K246="Canceled"),"No",IF($O246="","Missing Due Date",IF(INT($O246)&lt;INT('Settings'!$B$8),"Overdue",IF(INT($O246)=INT('Settings'!$B$8),"Due Today",IF(INT($O246)&lt;=INT('Settings'!$B$8)+'Settings'!$B$6,"Due Soon","Upcoming"))))),"Check date"))</f>
        <v/>
      </c>
      <c r="AA246" s="27">
        <f>IF(COUNTA($A246:$R246)=0,"",IF($A246="","Missing ID",IF(COUNTIF($A$5:$A$1004,$A246)&gt;1,"Duplicate ID",IF(OR($B246="",$C246="",$D246="",$H246="",$I246="",$K246="",$L246="",$Q246=""),"Missing required field",IF(AND($K246="Closed",$P246=""),"Closed without Resolved At",IF(AND($P246&lt;&gt;"",$P246&lt;$B246),"Resolved before Reported",IF(AND($Q246&lt;&gt;"",$Q246&lt;$B246),"Last Updated before Reported","OK")))))))</f>
        <v/>
      </c>
    </row>
    <row r="247">
      <c r="A247" s="17" t="n"/>
      <c r="B247" s="41" t="n"/>
      <c r="C247" s="42" t="n"/>
      <c r="D247" s="17" t="n"/>
      <c r="E247" s="20" t="n"/>
      <c r="F247" s="17" t="n"/>
      <c r="G247" s="17" t="n"/>
      <c r="H247" s="17" t="n"/>
      <c r="I247" s="17" t="n"/>
      <c r="J247" s="41" t="n"/>
      <c r="K247" s="17" t="n"/>
      <c r="L247" s="17" t="n"/>
      <c r="M247" s="17" t="n"/>
      <c r="N247" s="20" t="n"/>
      <c r="O247" s="42" t="n"/>
      <c r="P247" s="41" t="n"/>
      <c r="Q247" s="41" t="n"/>
      <c r="R247" s="43" t="n"/>
      <c r="S247" s="22">
        <f>IF(COUNTA($A247:$R247)=0,"",IFERROR(IF($J247="","",MAX(0,ROUND((IF(OR($K247="Closed",$K247="Canceled"),IF($P247="",$Q247,$P247),'Settings'!$B$8)-$J247)*1440,0))),""))</f>
        <v/>
      </c>
      <c r="T247" s="44">
        <f>IF(COUNTA($A247:$R247)=0,"",IFERROR(IF($B247="","",MAX(0,ROUND((IF(OR($K247="Closed",$K247="Canceled"),IF($P247="",$Q247,$P247),'Settings'!$B$8)-$B247)*24,1))),""))</f>
        <v/>
      </c>
      <c r="U247" s="44">
        <f>IF(COUNTA($A247:$R247)=0,"",IFERROR(VLOOKUP($I247,'Settings'!$A$12:$B$15,2,FALSE),""))</f>
        <v/>
      </c>
      <c r="V247" s="45">
        <f>IF(COUNTA($A247:$R247)=0,"",IFERROR(IF(OR($B247="",$U247=""),"",$B247+$U247/24),""))</f>
        <v/>
      </c>
      <c r="W247" s="25">
        <f>IF(COUNTA($A247:$R247)=0,"",IFERROR(IF($V247="","",IF(OR($K247="Closed",$K247="Canceled"),IF(IF($P247="",$Q247,$P247)&lt;=$V247,"Met","Missed"),IF('Settings'!$B$8&gt;$V247,"Overdue","Within Target"))),""))</f>
        <v/>
      </c>
      <c r="X247" s="46">
        <f>IF(COUNTA($A247:$R247)=0,"",IFERROR(ROUND($S247/60*'Settings'!$B$5,2),0))</f>
        <v/>
      </c>
      <c r="Y247" s="46">
        <f>IF(COUNTA($A247:$R247)=0,"",IFERROR($R247+$X247,0))</f>
        <v/>
      </c>
      <c r="Z247" s="25">
        <f>IF(COUNTA($A247:$R247)=0,"",IFERROR(IF(OR($K247="Closed",$K247="Canceled"),"No",IF($O247="","Missing Due Date",IF(INT($O247)&lt;INT('Settings'!$B$8),"Overdue",IF(INT($O247)=INT('Settings'!$B$8),"Due Today",IF(INT($O247)&lt;=INT('Settings'!$B$8)+'Settings'!$B$6,"Due Soon","Upcoming"))))),"Check date"))</f>
        <v/>
      </c>
      <c r="AA247" s="27">
        <f>IF(COUNTA($A247:$R247)=0,"",IF($A247="","Missing ID",IF(COUNTIF($A$5:$A$1004,$A247)&gt;1,"Duplicate ID",IF(OR($B247="",$C247="",$D247="",$H247="",$I247="",$K247="",$L247="",$Q247=""),"Missing required field",IF(AND($K247="Closed",$P247=""),"Closed without Resolved At",IF(AND($P247&lt;&gt;"",$P247&lt;$B247),"Resolved before Reported",IF(AND($Q247&lt;&gt;"",$Q247&lt;$B247),"Last Updated before Reported","OK")))))))</f>
        <v/>
      </c>
    </row>
    <row r="248">
      <c r="A248" s="17" t="n"/>
      <c r="B248" s="41" t="n"/>
      <c r="C248" s="42" t="n"/>
      <c r="D248" s="17" t="n"/>
      <c r="E248" s="20" t="n"/>
      <c r="F248" s="17" t="n"/>
      <c r="G248" s="17" t="n"/>
      <c r="H248" s="17" t="n"/>
      <c r="I248" s="17" t="n"/>
      <c r="J248" s="41" t="n"/>
      <c r="K248" s="17" t="n"/>
      <c r="L248" s="17" t="n"/>
      <c r="M248" s="17" t="n"/>
      <c r="N248" s="20" t="n"/>
      <c r="O248" s="42" t="n"/>
      <c r="P248" s="41" t="n"/>
      <c r="Q248" s="41" t="n"/>
      <c r="R248" s="43" t="n"/>
      <c r="S248" s="22">
        <f>IF(COUNTA($A248:$R248)=0,"",IFERROR(IF($J248="","",MAX(0,ROUND((IF(OR($K248="Closed",$K248="Canceled"),IF($P248="",$Q248,$P248),'Settings'!$B$8)-$J248)*1440,0))),""))</f>
        <v/>
      </c>
      <c r="T248" s="44">
        <f>IF(COUNTA($A248:$R248)=0,"",IFERROR(IF($B248="","",MAX(0,ROUND((IF(OR($K248="Closed",$K248="Canceled"),IF($P248="",$Q248,$P248),'Settings'!$B$8)-$B248)*24,1))),""))</f>
        <v/>
      </c>
      <c r="U248" s="44">
        <f>IF(COUNTA($A248:$R248)=0,"",IFERROR(VLOOKUP($I248,'Settings'!$A$12:$B$15,2,FALSE),""))</f>
        <v/>
      </c>
      <c r="V248" s="45">
        <f>IF(COUNTA($A248:$R248)=0,"",IFERROR(IF(OR($B248="",$U248=""),"",$B248+$U248/24),""))</f>
        <v/>
      </c>
      <c r="W248" s="25">
        <f>IF(COUNTA($A248:$R248)=0,"",IFERROR(IF($V248="","",IF(OR($K248="Closed",$K248="Canceled"),IF(IF($P248="",$Q248,$P248)&lt;=$V248,"Met","Missed"),IF('Settings'!$B$8&gt;$V248,"Overdue","Within Target"))),""))</f>
        <v/>
      </c>
      <c r="X248" s="46">
        <f>IF(COUNTA($A248:$R248)=0,"",IFERROR(ROUND($S248/60*'Settings'!$B$5,2),0))</f>
        <v/>
      </c>
      <c r="Y248" s="46">
        <f>IF(COUNTA($A248:$R248)=0,"",IFERROR($R248+$X248,0))</f>
        <v/>
      </c>
      <c r="Z248" s="25">
        <f>IF(COUNTA($A248:$R248)=0,"",IFERROR(IF(OR($K248="Closed",$K248="Canceled"),"No",IF($O248="","Missing Due Date",IF(INT($O248)&lt;INT('Settings'!$B$8),"Overdue",IF(INT($O248)=INT('Settings'!$B$8),"Due Today",IF(INT($O248)&lt;=INT('Settings'!$B$8)+'Settings'!$B$6,"Due Soon","Upcoming"))))),"Check date"))</f>
        <v/>
      </c>
      <c r="AA248" s="27">
        <f>IF(COUNTA($A248:$R248)=0,"",IF($A248="","Missing ID",IF(COUNTIF($A$5:$A$1004,$A248)&gt;1,"Duplicate ID",IF(OR($B248="",$C248="",$D248="",$H248="",$I248="",$K248="",$L248="",$Q248=""),"Missing required field",IF(AND($K248="Closed",$P248=""),"Closed without Resolved At",IF(AND($P248&lt;&gt;"",$P248&lt;$B248),"Resolved before Reported",IF(AND($Q248&lt;&gt;"",$Q248&lt;$B248),"Last Updated before Reported","OK")))))))</f>
        <v/>
      </c>
    </row>
    <row r="249">
      <c r="A249" s="17" t="n"/>
      <c r="B249" s="41" t="n"/>
      <c r="C249" s="42" t="n"/>
      <c r="D249" s="17" t="n"/>
      <c r="E249" s="20" t="n"/>
      <c r="F249" s="17" t="n"/>
      <c r="G249" s="17" t="n"/>
      <c r="H249" s="17" t="n"/>
      <c r="I249" s="17" t="n"/>
      <c r="J249" s="41" t="n"/>
      <c r="K249" s="17" t="n"/>
      <c r="L249" s="17" t="n"/>
      <c r="M249" s="17" t="n"/>
      <c r="N249" s="20" t="n"/>
      <c r="O249" s="42" t="n"/>
      <c r="P249" s="41" t="n"/>
      <c r="Q249" s="41" t="n"/>
      <c r="R249" s="43" t="n"/>
      <c r="S249" s="22">
        <f>IF(COUNTA($A249:$R249)=0,"",IFERROR(IF($J249="","",MAX(0,ROUND((IF(OR($K249="Closed",$K249="Canceled"),IF($P249="",$Q249,$P249),'Settings'!$B$8)-$J249)*1440,0))),""))</f>
        <v/>
      </c>
      <c r="T249" s="44">
        <f>IF(COUNTA($A249:$R249)=0,"",IFERROR(IF($B249="","",MAX(0,ROUND((IF(OR($K249="Closed",$K249="Canceled"),IF($P249="",$Q249,$P249),'Settings'!$B$8)-$B249)*24,1))),""))</f>
        <v/>
      </c>
      <c r="U249" s="44">
        <f>IF(COUNTA($A249:$R249)=0,"",IFERROR(VLOOKUP($I249,'Settings'!$A$12:$B$15,2,FALSE),""))</f>
        <v/>
      </c>
      <c r="V249" s="45">
        <f>IF(COUNTA($A249:$R249)=0,"",IFERROR(IF(OR($B249="",$U249=""),"",$B249+$U249/24),""))</f>
        <v/>
      </c>
      <c r="W249" s="25">
        <f>IF(COUNTA($A249:$R249)=0,"",IFERROR(IF($V249="","",IF(OR($K249="Closed",$K249="Canceled"),IF(IF($P249="",$Q249,$P249)&lt;=$V249,"Met","Missed"),IF('Settings'!$B$8&gt;$V249,"Overdue","Within Target"))),""))</f>
        <v/>
      </c>
      <c r="X249" s="46">
        <f>IF(COUNTA($A249:$R249)=0,"",IFERROR(ROUND($S249/60*'Settings'!$B$5,2),0))</f>
        <v/>
      </c>
      <c r="Y249" s="46">
        <f>IF(COUNTA($A249:$R249)=0,"",IFERROR($R249+$X249,0))</f>
        <v/>
      </c>
      <c r="Z249" s="25">
        <f>IF(COUNTA($A249:$R249)=0,"",IFERROR(IF(OR($K249="Closed",$K249="Canceled"),"No",IF($O249="","Missing Due Date",IF(INT($O249)&lt;INT('Settings'!$B$8),"Overdue",IF(INT($O249)=INT('Settings'!$B$8),"Due Today",IF(INT($O249)&lt;=INT('Settings'!$B$8)+'Settings'!$B$6,"Due Soon","Upcoming"))))),"Check date"))</f>
        <v/>
      </c>
      <c r="AA249" s="27">
        <f>IF(COUNTA($A249:$R249)=0,"",IF($A249="","Missing ID",IF(COUNTIF($A$5:$A$1004,$A249)&gt;1,"Duplicate ID",IF(OR($B249="",$C249="",$D249="",$H249="",$I249="",$K249="",$L249="",$Q249=""),"Missing required field",IF(AND($K249="Closed",$P249=""),"Closed without Resolved At",IF(AND($P249&lt;&gt;"",$P249&lt;$B249),"Resolved before Reported",IF(AND($Q249&lt;&gt;"",$Q249&lt;$B249),"Last Updated before Reported","OK")))))))</f>
        <v/>
      </c>
    </row>
    <row r="250">
      <c r="A250" s="17" t="n"/>
      <c r="B250" s="41" t="n"/>
      <c r="C250" s="42" t="n"/>
      <c r="D250" s="17" t="n"/>
      <c r="E250" s="20" t="n"/>
      <c r="F250" s="17" t="n"/>
      <c r="G250" s="17" t="n"/>
      <c r="H250" s="17" t="n"/>
      <c r="I250" s="17" t="n"/>
      <c r="J250" s="41" t="n"/>
      <c r="K250" s="17" t="n"/>
      <c r="L250" s="17" t="n"/>
      <c r="M250" s="17" t="n"/>
      <c r="N250" s="20" t="n"/>
      <c r="O250" s="42" t="n"/>
      <c r="P250" s="41" t="n"/>
      <c r="Q250" s="41" t="n"/>
      <c r="R250" s="43" t="n"/>
      <c r="S250" s="22">
        <f>IF(COUNTA($A250:$R250)=0,"",IFERROR(IF($J250="","",MAX(0,ROUND((IF(OR($K250="Closed",$K250="Canceled"),IF($P250="",$Q250,$P250),'Settings'!$B$8)-$J250)*1440,0))),""))</f>
        <v/>
      </c>
      <c r="T250" s="44">
        <f>IF(COUNTA($A250:$R250)=0,"",IFERROR(IF($B250="","",MAX(0,ROUND((IF(OR($K250="Closed",$K250="Canceled"),IF($P250="",$Q250,$P250),'Settings'!$B$8)-$B250)*24,1))),""))</f>
        <v/>
      </c>
      <c r="U250" s="44">
        <f>IF(COUNTA($A250:$R250)=0,"",IFERROR(VLOOKUP($I250,'Settings'!$A$12:$B$15,2,FALSE),""))</f>
        <v/>
      </c>
      <c r="V250" s="45">
        <f>IF(COUNTA($A250:$R250)=0,"",IFERROR(IF(OR($B250="",$U250=""),"",$B250+$U250/24),""))</f>
        <v/>
      </c>
      <c r="W250" s="25">
        <f>IF(COUNTA($A250:$R250)=0,"",IFERROR(IF($V250="","",IF(OR($K250="Closed",$K250="Canceled"),IF(IF($P250="",$Q250,$P250)&lt;=$V250,"Met","Missed"),IF('Settings'!$B$8&gt;$V250,"Overdue","Within Target"))),""))</f>
        <v/>
      </c>
      <c r="X250" s="46">
        <f>IF(COUNTA($A250:$R250)=0,"",IFERROR(ROUND($S250/60*'Settings'!$B$5,2),0))</f>
        <v/>
      </c>
      <c r="Y250" s="46">
        <f>IF(COUNTA($A250:$R250)=0,"",IFERROR($R250+$X250,0))</f>
        <v/>
      </c>
      <c r="Z250" s="25">
        <f>IF(COUNTA($A250:$R250)=0,"",IFERROR(IF(OR($K250="Closed",$K250="Canceled"),"No",IF($O250="","Missing Due Date",IF(INT($O250)&lt;INT('Settings'!$B$8),"Overdue",IF(INT($O250)=INT('Settings'!$B$8),"Due Today",IF(INT($O250)&lt;=INT('Settings'!$B$8)+'Settings'!$B$6,"Due Soon","Upcoming"))))),"Check date"))</f>
        <v/>
      </c>
      <c r="AA250" s="27">
        <f>IF(COUNTA($A250:$R250)=0,"",IF($A250="","Missing ID",IF(COUNTIF($A$5:$A$1004,$A250)&gt;1,"Duplicate ID",IF(OR($B250="",$C250="",$D250="",$H250="",$I250="",$K250="",$L250="",$Q250=""),"Missing required field",IF(AND($K250="Closed",$P250=""),"Closed without Resolved At",IF(AND($P250&lt;&gt;"",$P250&lt;$B250),"Resolved before Reported",IF(AND($Q250&lt;&gt;"",$Q250&lt;$B250),"Last Updated before Reported","OK")))))))</f>
        <v/>
      </c>
    </row>
    <row r="251">
      <c r="A251" s="17" t="n"/>
      <c r="B251" s="41" t="n"/>
      <c r="C251" s="42" t="n"/>
      <c r="D251" s="17" t="n"/>
      <c r="E251" s="20" t="n"/>
      <c r="F251" s="17" t="n"/>
      <c r="G251" s="17" t="n"/>
      <c r="H251" s="17" t="n"/>
      <c r="I251" s="17" t="n"/>
      <c r="J251" s="41" t="n"/>
      <c r="K251" s="17" t="n"/>
      <c r="L251" s="17" t="n"/>
      <c r="M251" s="17" t="n"/>
      <c r="N251" s="20" t="n"/>
      <c r="O251" s="42" t="n"/>
      <c r="P251" s="41" t="n"/>
      <c r="Q251" s="41" t="n"/>
      <c r="R251" s="43" t="n"/>
      <c r="S251" s="22">
        <f>IF(COUNTA($A251:$R251)=0,"",IFERROR(IF($J251="","",MAX(0,ROUND((IF(OR($K251="Closed",$K251="Canceled"),IF($P251="",$Q251,$P251),'Settings'!$B$8)-$J251)*1440,0))),""))</f>
        <v/>
      </c>
      <c r="T251" s="44">
        <f>IF(COUNTA($A251:$R251)=0,"",IFERROR(IF($B251="","",MAX(0,ROUND((IF(OR($K251="Closed",$K251="Canceled"),IF($P251="",$Q251,$P251),'Settings'!$B$8)-$B251)*24,1))),""))</f>
        <v/>
      </c>
      <c r="U251" s="44">
        <f>IF(COUNTA($A251:$R251)=0,"",IFERROR(VLOOKUP($I251,'Settings'!$A$12:$B$15,2,FALSE),""))</f>
        <v/>
      </c>
      <c r="V251" s="45">
        <f>IF(COUNTA($A251:$R251)=0,"",IFERROR(IF(OR($B251="",$U251=""),"",$B251+$U251/24),""))</f>
        <v/>
      </c>
      <c r="W251" s="25">
        <f>IF(COUNTA($A251:$R251)=0,"",IFERROR(IF($V251="","",IF(OR($K251="Closed",$K251="Canceled"),IF(IF($P251="",$Q251,$P251)&lt;=$V251,"Met","Missed"),IF('Settings'!$B$8&gt;$V251,"Overdue","Within Target"))),""))</f>
        <v/>
      </c>
      <c r="X251" s="46">
        <f>IF(COUNTA($A251:$R251)=0,"",IFERROR(ROUND($S251/60*'Settings'!$B$5,2),0))</f>
        <v/>
      </c>
      <c r="Y251" s="46">
        <f>IF(COUNTA($A251:$R251)=0,"",IFERROR($R251+$X251,0))</f>
        <v/>
      </c>
      <c r="Z251" s="25">
        <f>IF(COUNTA($A251:$R251)=0,"",IFERROR(IF(OR($K251="Closed",$K251="Canceled"),"No",IF($O251="","Missing Due Date",IF(INT($O251)&lt;INT('Settings'!$B$8),"Overdue",IF(INT($O251)=INT('Settings'!$B$8),"Due Today",IF(INT($O251)&lt;=INT('Settings'!$B$8)+'Settings'!$B$6,"Due Soon","Upcoming"))))),"Check date"))</f>
        <v/>
      </c>
      <c r="AA251" s="27">
        <f>IF(COUNTA($A251:$R251)=0,"",IF($A251="","Missing ID",IF(COUNTIF($A$5:$A$1004,$A251)&gt;1,"Duplicate ID",IF(OR($B251="",$C251="",$D251="",$H251="",$I251="",$K251="",$L251="",$Q251=""),"Missing required field",IF(AND($K251="Closed",$P251=""),"Closed without Resolved At",IF(AND($P251&lt;&gt;"",$P251&lt;$B251),"Resolved before Reported",IF(AND($Q251&lt;&gt;"",$Q251&lt;$B251),"Last Updated before Reported","OK")))))))</f>
        <v/>
      </c>
    </row>
    <row r="252">
      <c r="A252" s="17" t="n"/>
      <c r="B252" s="41" t="n"/>
      <c r="C252" s="42" t="n"/>
      <c r="D252" s="17" t="n"/>
      <c r="E252" s="20" t="n"/>
      <c r="F252" s="17" t="n"/>
      <c r="G252" s="17" t="n"/>
      <c r="H252" s="17" t="n"/>
      <c r="I252" s="17" t="n"/>
      <c r="J252" s="41" t="n"/>
      <c r="K252" s="17" t="n"/>
      <c r="L252" s="17" t="n"/>
      <c r="M252" s="17" t="n"/>
      <c r="N252" s="20" t="n"/>
      <c r="O252" s="42" t="n"/>
      <c r="P252" s="41" t="n"/>
      <c r="Q252" s="41" t="n"/>
      <c r="R252" s="43" t="n"/>
      <c r="S252" s="22">
        <f>IF(COUNTA($A252:$R252)=0,"",IFERROR(IF($J252="","",MAX(0,ROUND((IF(OR($K252="Closed",$K252="Canceled"),IF($P252="",$Q252,$P252),'Settings'!$B$8)-$J252)*1440,0))),""))</f>
        <v/>
      </c>
      <c r="T252" s="44">
        <f>IF(COUNTA($A252:$R252)=0,"",IFERROR(IF($B252="","",MAX(0,ROUND((IF(OR($K252="Closed",$K252="Canceled"),IF($P252="",$Q252,$P252),'Settings'!$B$8)-$B252)*24,1))),""))</f>
        <v/>
      </c>
      <c r="U252" s="44">
        <f>IF(COUNTA($A252:$R252)=0,"",IFERROR(VLOOKUP($I252,'Settings'!$A$12:$B$15,2,FALSE),""))</f>
        <v/>
      </c>
      <c r="V252" s="45">
        <f>IF(COUNTA($A252:$R252)=0,"",IFERROR(IF(OR($B252="",$U252=""),"",$B252+$U252/24),""))</f>
        <v/>
      </c>
      <c r="W252" s="25">
        <f>IF(COUNTA($A252:$R252)=0,"",IFERROR(IF($V252="","",IF(OR($K252="Closed",$K252="Canceled"),IF(IF($P252="",$Q252,$P252)&lt;=$V252,"Met","Missed"),IF('Settings'!$B$8&gt;$V252,"Overdue","Within Target"))),""))</f>
        <v/>
      </c>
      <c r="X252" s="46">
        <f>IF(COUNTA($A252:$R252)=0,"",IFERROR(ROUND($S252/60*'Settings'!$B$5,2),0))</f>
        <v/>
      </c>
      <c r="Y252" s="46">
        <f>IF(COUNTA($A252:$R252)=0,"",IFERROR($R252+$X252,0))</f>
        <v/>
      </c>
      <c r="Z252" s="25">
        <f>IF(COUNTA($A252:$R252)=0,"",IFERROR(IF(OR($K252="Closed",$K252="Canceled"),"No",IF($O252="","Missing Due Date",IF(INT($O252)&lt;INT('Settings'!$B$8),"Overdue",IF(INT($O252)=INT('Settings'!$B$8),"Due Today",IF(INT($O252)&lt;=INT('Settings'!$B$8)+'Settings'!$B$6,"Due Soon","Upcoming"))))),"Check date"))</f>
        <v/>
      </c>
      <c r="AA252" s="27">
        <f>IF(COUNTA($A252:$R252)=0,"",IF($A252="","Missing ID",IF(COUNTIF($A$5:$A$1004,$A252)&gt;1,"Duplicate ID",IF(OR($B252="",$C252="",$D252="",$H252="",$I252="",$K252="",$L252="",$Q252=""),"Missing required field",IF(AND($K252="Closed",$P252=""),"Closed without Resolved At",IF(AND($P252&lt;&gt;"",$P252&lt;$B252),"Resolved before Reported",IF(AND($Q252&lt;&gt;"",$Q252&lt;$B252),"Last Updated before Reported","OK")))))))</f>
        <v/>
      </c>
    </row>
    <row r="253">
      <c r="A253" s="17" t="n"/>
      <c r="B253" s="41" t="n"/>
      <c r="C253" s="42" t="n"/>
      <c r="D253" s="17" t="n"/>
      <c r="E253" s="20" t="n"/>
      <c r="F253" s="17" t="n"/>
      <c r="G253" s="17" t="n"/>
      <c r="H253" s="17" t="n"/>
      <c r="I253" s="17" t="n"/>
      <c r="J253" s="41" t="n"/>
      <c r="K253" s="17" t="n"/>
      <c r="L253" s="17" t="n"/>
      <c r="M253" s="17" t="n"/>
      <c r="N253" s="20" t="n"/>
      <c r="O253" s="42" t="n"/>
      <c r="P253" s="41" t="n"/>
      <c r="Q253" s="41" t="n"/>
      <c r="R253" s="43" t="n"/>
      <c r="S253" s="22">
        <f>IF(COUNTA($A253:$R253)=0,"",IFERROR(IF($J253="","",MAX(0,ROUND((IF(OR($K253="Closed",$K253="Canceled"),IF($P253="",$Q253,$P253),'Settings'!$B$8)-$J253)*1440,0))),""))</f>
        <v/>
      </c>
      <c r="T253" s="44">
        <f>IF(COUNTA($A253:$R253)=0,"",IFERROR(IF($B253="","",MAX(0,ROUND((IF(OR($K253="Closed",$K253="Canceled"),IF($P253="",$Q253,$P253),'Settings'!$B$8)-$B253)*24,1))),""))</f>
        <v/>
      </c>
      <c r="U253" s="44">
        <f>IF(COUNTA($A253:$R253)=0,"",IFERROR(VLOOKUP($I253,'Settings'!$A$12:$B$15,2,FALSE),""))</f>
        <v/>
      </c>
      <c r="V253" s="45">
        <f>IF(COUNTA($A253:$R253)=0,"",IFERROR(IF(OR($B253="",$U253=""),"",$B253+$U253/24),""))</f>
        <v/>
      </c>
      <c r="W253" s="25">
        <f>IF(COUNTA($A253:$R253)=0,"",IFERROR(IF($V253="","",IF(OR($K253="Closed",$K253="Canceled"),IF(IF($P253="",$Q253,$P253)&lt;=$V253,"Met","Missed"),IF('Settings'!$B$8&gt;$V253,"Overdue","Within Target"))),""))</f>
        <v/>
      </c>
      <c r="X253" s="46">
        <f>IF(COUNTA($A253:$R253)=0,"",IFERROR(ROUND($S253/60*'Settings'!$B$5,2),0))</f>
        <v/>
      </c>
      <c r="Y253" s="46">
        <f>IF(COUNTA($A253:$R253)=0,"",IFERROR($R253+$X253,0))</f>
        <v/>
      </c>
      <c r="Z253" s="25">
        <f>IF(COUNTA($A253:$R253)=0,"",IFERROR(IF(OR($K253="Closed",$K253="Canceled"),"No",IF($O253="","Missing Due Date",IF(INT($O253)&lt;INT('Settings'!$B$8),"Overdue",IF(INT($O253)=INT('Settings'!$B$8),"Due Today",IF(INT($O253)&lt;=INT('Settings'!$B$8)+'Settings'!$B$6,"Due Soon","Upcoming"))))),"Check date"))</f>
        <v/>
      </c>
      <c r="AA253" s="27">
        <f>IF(COUNTA($A253:$R253)=0,"",IF($A253="","Missing ID",IF(COUNTIF($A$5:$A$1004,$A253)&gt;1,"Duplicate ID",IF(OR($B253="",$C253="",$D253="",$H253="",$I253="",$K253="",$L253="",$Q253=""),"Missing required field",IF(AND($K253="Closed",$P253=""),"Closed without Resolved At",IF(AND($P253&lt;&gt;"",$P253&lt;$B253),"Resolved before Reported",IF(AND($Q253&lt;&gt;"",$Q253&lt;$B253),"Last Updated before Reported","OK")))))))</f>
        <v/>
      </c>
    </row>
    <row r="254">
      <c r="A254" s="17" t="n"/>
      <c r="B254" s="41" t="n"/>
      <c r="C254" s="42" t="n"/>
      <c r="D254" s="17" t="n"/>
      <c r="E254" s="20" t="n"/>
      <c r="F254" s="17" t="n"/>
      <c r="G254" s="17" t="n"/>
      <c r="H254" s="17" t="n"/>
      <c r="I254" s="17" t="n"/>
      <c r="J254" s="41" t="n"/>
      <c r="K254" s="17" t="n"/>
      <c r="L254" s="17" t="n"/>
      <c r="M254" s="17" t="n"/>
      <c r="N254" s="20" t="n"/>
      <c r="O254" s="42" t="n"/>
      <c r="P254" s="41" t="n"/>
      <c r="Q254" s="41" t="n"/>
      <c r="R254" s="43" t="n"/>
      <c r="S254" s="22">
        <f>IF(COUNTA($A254:$R254)=0,"",IFERROR(IF($J254="","",MAX(0,ROUND((IF(OR($K254="Closed",$K254="Canceled"),IF($P254="",$Q254,$P254),'Settings'!$B$8)-$J254)*1440,0))),""))</f>
        <v/>
      </c>
      <c r="T254" s="44">
        <f>IF(COUNTA($A254:$R254)=0,"",IFERROR(IF($B254="","",MAX(0,ROUND((IF(OR($K254="Closed",$K254="Canceled"),IF($P254="",$Q254,$P254),'Settings'!$B$8)-$B254)*24,1))),""))</f>
        <v/>
      </c>
      <c r="U254" s="44">
        <f>IF(COUNTA($A254:$R254)=0,"",IFERROR(VLOOKUP($I254,'Settings'!$A$12:$B$15,2,FALSE),""))</f>
        <v/>
      </c>
      <c r="V254" s="45">
        <f>IF(COUNTA($A254:$R254)=0,"",IFERROR(IF(OR($B254="",$U254=""),"",$B254+$U254/24),""))</f>
        <v/>
      </c>
      <c r="W254" s="25">
        <f>IF(COUNTA($A254:$R254)=0,"",IFERROR(IF($V254="","",IF(OR($K254="Closed",$K254="Canceled"),IF(IF($P254="",$Q254,$P254)&lt;=$V254,"Met","Missed"),IF('Settings'!$B$8&gt;$V254,"Overdue","Within Target"))),""))</f>
        <v/>
      </c>
      <c r="X254" s="46">
        <f>IF(COUNTA($A254:$R254)=0,"",IFERROR(ROUND($S254/60*'Settings'!$B$5,2),0))</f>
        <v/>
      </c>
      <c r="Y254" s="46">
        <f>IF(COUNTA($A254:$R254)=0,"",IFERROR($R254+$X254,0))</f>
        <v/>
      </c>
      <c r="Z254" s="25">
        <f>IF(COUNTA($A254:$R254)=0,"",IFERROR(IF(OR($K254="Closed",$K254="Canceled"),"No",IF($O254="","Missing Due Date",IF(INT($O254)&lt;INT('Settings'!$B$8),"Overdue",IF(INT($O254)=INT('Settings'!$B$8),"Due Today",IF(INT($O254)&lt;=INT('Settings'!$B$8)+'Settings'!$B$6,"Due Soon","Upcoming"))))),"Check date"))</f>
        <v/>
      </c>
      <c r="AA254" s="27">
        <f>IF(COUNTA($A254:$R254)=0,"",IF($A254="","Missing ID",IF(COUNTIF($A$5:$A$1004,$A254)&gt;1,"Duplicate ID",IF(OR($B254="",$C254="",$D254="",$H254="",$I254="",$K254="",$L254="",$Q254=""),"Missing required field",IF(AND($K254="Closed",$P254=""),"Closed without Resolved At",IF(AND($P254&lt;&gt;"",$P254&lt;$B254),"Resolved before Reported",IF(AND($Q254&lt;&gt;"",$Q254&lt;$B254),"Last Updated before Reported","OK")))))))</f>
        <v/>
      </c>
    </row>
    <row r="255">
      <c r="A255" s="17" t="n"/>
      <c r="B255" s="41" t="n"/>
      <c r="C255" s="42" t="n"/>
      <c r="D255" s="17" t="n"/>
      <c r="E255" s="20" t="n"/>
      <c r="F255" s="17" t="n"/>
      <c r="G255" s="17" t="n"/>
      <c r="H255" s="17" t="n"/>
      <c r="I255" s="17" t="n"/>
      <c r="J255" s="41" t="n"/>
      <c r="K255" s="17" t="n"/>
      <c r="L255" s="17" t="n"/>
      <c r="M255" s="17" t="n"/>
      <c r="N255" s="20" t="n"/>
      <c r="O255" s="42" t="n"/>
      <c r="P255" s="41" t="n"/>
      <c r="Q255" s="41" t="n"/>
      <c r="R255" s="43" t="n"/>
      <c r="S255" s="22">
        <f>IF(COUNTA($A255:$R255)=0,"",IFERROR(IF($J255="","",MAX(0,ROUND((IF(OR($K255="Closed",$K255="Canceled"),IF($P255="",$Q255,$P255),'Settings'!$B$8)-$J255)*1440,0))),""))</f>
        <v/>
      </c>
      <c r="T255" s="44">
        <f>IF(COUNTA($A255:$R255)=0,"",IFERROR(IF($B255="","",MAX(0,ROUND((IF(OR($K255="Closed",$K255="Canceled"),IF($P255="",$Q255,$P255),'Settings'!$B$8)-$B255)*24,1))),""))</f>
        <v/>
      </c>
      <c r="U255" s="44">
        <f>IF(COUNTA($A255:$R255)=0,"",IFERROR(VLOOKUP($I255,'Settings'!$A$12:$B$15,2,FALSE),""))</f>
        <v/>
      </c>
      <c r="V255" s="45">
        <f>IF(COUNTA($A255:$R255)=0,"",IFERROR(IF(OR($B255="",$U255=""),"",$B255+$U255/24),""))</f>
        <v/>
      </c>
      <c r="W255" s="25">
        <f>IF(COUNTA($A255:$R255)=0,"",IFERROR(IF($V255="","",IF(OR($K255="Closed",$K255="Canceled"),IF(IF($P255="",$Q255,$P255)&lt;=$V255,"Met","Missed"),IF('Settings'!$B$8&gt;$V255,"Overdue","Within Target"))),""))</f>
        <v/>
      </c>
      <c r="X255" s="46">
        <f>IF(COUNTA($A255:$R255)=0,"",IFERROR(ROUND($S255/60*'Settings'!$B$5,2),0))</f>
        <v/>
      </c>
      <c r="Y255" s="46">
        <f>IF(COUNTA($A255:$R255)=0,"",IFERROR($R255+$X255,0))</f>
        <v/>
      </c>
      <c r="Z255" s="25">
        <f>IF(COUNTA($A255:$R255)=0,"",IFERROR(IF(OR($K255="Closed",$K255="Canceled"),"No",IF($O255="","Missing Due Date",IF(INT($O255)&lt;INT('Settings'!$B$8),"Overdue",IF(INT($O255)=INT('Settings'!$B$8),"Due Today",IF(INT($O255)&lt;=INT('Settings'!$B$8)+'Settings'!$B$6,"Due Soon","Upcoming"))))),"Check date"))</f>
        <v/>
      </c>
      <c r="AA255" s="27">
        <f>IF(COUNTA($A255:$R255)=0,"",IF($A255="","Missing ID",IF(COUNTIF($A$5:$A$1004,$A255)&gt;1,"Duplicate ID",IF(OR($B255="",$C255="",$D255="",$H255="",$I255="",$K255="",$L255="",$Q255=""),"Missing required field",IF(AND($K255="Closed",$P255=""),"Closed without Resolved At",IF(AND($P255&lt;&gt;"",$P255&lt;$B255),"Resolved before Reported",IF(AND($Q255&lt;&gt;"",$Q255&lt;$B255),"Last Updated before Reported","OK")))))))</f>
        <v/>
      </c>
    </row>
    <row r="256">
      <c r="A256" s="17" t="n"/>
      <c r="B256" s="41" t="n"/>
      <c r="C256" s="42" t="n"/>
      <c r="D256" s="17" t="n"/>
      <c r="E256" s="20" t="n"/>
      <c r="F256" s="17" t="n"/>
      <c r="G256" s="17" t="n"/>
      <c r="H256" s="17" t="n"/>
      <c r="I256" s="17" t="n"/>
      <c r="J256" s="41" t="n"/>
      <c r="K256" s="17" t="n"/>
      <c r="L256" s="17" t="n"/>
      <c r="M256" s="17" t="n"/>
      <c r="N256" s="20" t="n"/>
      <c r="O256" s="42" t="n"/>
      <c r="P256" s="41" t="n"/>
      <c r="Q256" s="41" t="n"/>
      <c r="R256" s="43" t="n"/>
      <c r="S256" s="22">
        <f>IF(COUNTA($A256:$R256)=0,"",IFERROR(IF($J256="","",MAX(0,ROUND((IF(OR($K256="Closed",$K256="Canceled"),IF($P256="",$Q256,$P256),'Settings'!$B$8)-$J256)*1440,0))),""))</f>
        <v/>
      </c>
      <c r="T256" s="44">
        <f>IF(COUNTA($A256:$R256)=0,"",IFERROR(IF($B256="","",MAX(0,ROUND((IF(OR($K256="Closed",$K256="Canceled"),IF($P256="",$Q256,$P256),'Settings'!$B$8)-$B256)*24,1))),""))</f>
        <v/>
      </c>
      <c r="U256" s="44">
        <f>IF(COUNTA($A256:$R256)=0,"",IFERROR(VLOOKUP($I256,'Settings'!$A$12:$B$15,2,FALSE),""))</f>
        <v/>
      </c>
      <c r="V256" s="45">
        <f>IF(COUNTA($A256:$R256)=0,"",IFERROR(IF(OR($B256="",$U256=""),"",$B256+$U256/24),""))</f>
        <v/>
      </c>
      <c r="W256" s="25">
        <f>IF(COUNTA($A256:$R256)=0,"",IFERROR(IF($V256="","",IF(OR($K256="Closed",$K256="Canceled"),IF(IF($P256="",$Q256,$P256)&lt;=$V256,"Met","Missed"),IF('Settings'!$B$8&gt;$V256,"Overdue","Within Target"))),""))</f>
        <v/>
      </c>
      <c r="X256" s="46">
        <f>IF(COUNTA($A256:$R256)=0,"",IFERROR(ROUND($S256/60*'Settings'!$B$5,2),0))</f>
        <v/>
      </c>
      <c r="Y256" s="46">
        <f>IF(COUNTA($A256:$R256)=0,"",IFERROR($R256+$X256,0))</f>
        <v/>
      </c>
      <c r="Z256" s="25">
        <f>IF(COUNTA($A256:$R256)=0,"",IFERROR(IF(OR($K256="Closed",$K256="Canceled"),"No",IF($O256="","Missing Due Date",IF(INT($O256)&lt;INT('Settings'!$B$8),"Overdue",IF(INT($O256)=INT('Settings'!$B$8),"Due Today",IF(INT($O256)&lt;=INT('Settings'!$B$8)+'Settings'!$B$6,"Due Soon","Upcoming"))))),"Check date"))</f>
        <v/>
      </c>
      <c r="AA256" s="27">
        <f>IF(COUNTA($A256:$R256)=0,"",IF($A256="","Missing ID",IF(COUNTIF($A$5:$A$1004,$A256)&gt;1,"Duplicate ID",IF(OR($B256="",$C256="",$D256="",$H256="",$I256="",$K256="",$L256="",$Q256=""),"Missing required field",IF(AND($K256="Closed",$P256=""),"Closed without Resolved At",IF(AND($P256&lt;&gt;"",$P256&lt;$B256),"Resolved before Reported",IF(AND($Q256&lt;&gt;"",$Q256&lt;$B256),"Last Updated before Reported","OK")))))))</f>
        <v/>
      </c>
    </row>
    <row r="257">
      <c r="A257" s="17" t="n"/>
      <c r="B257" s="41" t="n"/>
      <c r="C257" s="42" t="n"/>
      <c r="D257" s="17" t="n"/>
      <c r="E257" s="20" t="n"/>
      <c r="F257" s="17" t="n"/>
      <c r="G257" s="17" t="n"/>
      <c r="H257" s="17" t="n"/>
      <c r="I257" s="17" t="n"/>
      <c r="J257" s="41" t="n"/>
      <c r="K257" s="17" t="n"/>
      <c r="L257" s="17" t="n"/>
      <c r="M257" s="17" t="n"/>
      <c r="N257" s="20" t="n"/>
      <c r="O257" s="42" t="n"/>
      <c r="P257" s="41" t="n"/>
      <c r="Q257" s="41" t="n"/>
      <c r="R257" s="43" t="n"/>
      <c r="S257" s="22">
        <f>IF(COUNTA($A257:$R257)=0,"",IFERROR(IF($J257="","",MAX(0,ROUND((IF(OR($K257="Closed",$K257="Canceled"),IF($P257="",$Q257,$P257),'Settings'!$B$8)-$J257)*1440,0))),""))</f>
        <v/>
      </c>
      <c r="T257" s="44">
        <f>IF(COUNTA($A257:$R257)=0,"",IFERROR(IF($B257="","",MAX(0,ROUND((IF(OR($K257="Closed",$K257="Canceled"),IF($P257="",$Q257,$P257),'Settings'!$B$8)-$B257)*24,1))),""))</f>
        <v/>
      </c>
      <c r="U257" s="44">
        <f>IF(COUNTA($A257:$R257)=0,"",IFERROR(VLOOKUP($I257,'Settings'!$A$12:$B$15,2,FALSE),""))</f>
        <v/>
      </c>
      <c r="V257" s="45">
        <f>IF(COUNTA($A257:$R257)=0,"",IFERROR(IF(OR($B257="",$U257=""),"",$B257+$U257/24),""))</f>
        <v/>
      </c>
      <c r="W257" s="25">
        <f>IF(COUNTA($A257:$R257)=0,"",IFERROR(IF($V257="","",IF(OR($K257="Closed",$K257="Canceled"),IF(IF($P257="",$Q257,$P257)&lt;=$V257,"Met","Missed"),IF('Settings'!$B$8&gt;$V257,"Overdue","Within Target"))),""))</f>
        <v/>
      </c>
      <c r="X257" s="46">
        <f>IF(COUNTA($A257:$R257)=0,"",IFERROR(ROUND($S257/60*'Settings'!$B$5,2),0))</f>
        <v/>
      </c>
      <c r="Y257" s="46">
        <f>IF(COUNTA($A257:$R257)=0,"",IFERROR($R257+$X257,0))</f>
        <v/>
      </c>
      <c r="Z257" s="25">
        <f>IF(COUNTA($A257:$R257)=0,"",IFERROR(IF(OR($K257="Closed",$K257="Canceled"),"No",IF($O257="","Missing Due Date",IF(INT($O257)&lt;INT('Settings'!$B$8),"Overdue",IF(INT($O257)=INT('Settings'!$B$8),"Due Today",IF(INT($O257)&lt;=INT('Settings'!$B$8)+'Settings'!$B$6,"Due Soon","Upcoming"))))),"Check date"))</f>
        <v/>
      </c>
      <c r="AA257" s="27">
        <f>IF(COUNTA($A257:$R257)=0,"",IF($A257="","Missing ID",IF(COUNTIF($A$5:$A$1004,$A257)&gt;1,"Duplicate ID",IF(OR($B257="",$C257="",$D257="",$H257="",$I257="",$K257="",$L257="",$Q257=""),"Missing required field",IF(AND($K257="Closed",$P257=""),"Closed without Resolved At",IF(AND($P257&lt;&gt;"",$P257&lt;$B257),"Resolved before Reported",IF(AND($Q257&lt;&gt;"",$Q257&lt;$B257),"Last Updated before Reported","OK")))))))</f>
        <v/>
      </c>
    </row>
    <row r="258">
      <c r="A258" s="17" t="n"/>
      <c r="B258" s="41" t="n"/>
      <c r="C258" s="42" t="n"/>
      <c r="D258" s="17" t="n"/>
      <c r="E258" s="20" t="n"/>
      <c r="F258" s="17" t="n"/>
      <c r="G258" s="17" t="n"/>
      <c r="H258" s="17" t="n"/>
      <c r="I258" s="17" t="n"/>
      <c r="J258" s="41" t="n"/>
      <c r="K258" s="17" t="n"/>
      <c r="L258" s="17" t="n"/>
      <c r="M258" s="17" t="n"/>
      <c r="N258" s="20" t="n"/>
      <c r="O258" s="42" t="n"/>
      <c r="P258" s="41" t="n"/>
      <c r="Q258" s="41" t="n"/>
      <c r="R258" s="43" t="n"/>
      <c r="S258" s="22">
        <f>IF(COUNTA($A258:$R258)=0,"",IFERROR(IF($J258="","",MAX(0,ROUND((IF(OR($K258="Closed",$K258="Canceled"),IF($P258="",$Q258,$P258),'Settings'!$B$8)-$J258)*1440,0))),""))</f>
        <v/>
      </c>
      <c r="T258" s="44">
        <f>IF(COUNTA($A258:$R258)=0,"",IFERROR(IF($B258="","",MAX(0,ROUND((IF(OR($K258="Closed",$K258="Canceled"),IF($P258="",$Q258,$P258),'Settings'!$B$8)-$B258)*24,1))),""))</f>
        <v/>
      </c>
      <c r="U258" s="44">
        <f>IF(COUNTA($A258:$R258)=0,"",IFERROR(VLOOKUP($I258,'Settings'!$A$12:$B$15,2,FALSE),""))</f>
        <v/>
      </c>
      <c r="V258" s="45">
        <f>IF(COUNTA($A258:$R258)=0,"",IFERROR(IF(OR($B258="",$U258=""),"",$B258+$U258/24),""))</f>
        <v/>
      </c>
      <c r="W258" s="25">
        <f>IF(COUNTA($A258:$R258)=0,"",IFERROR(IF($V258="","",IF(OR($K258="Closed",$K258="Canceled"),IF(IF($P258="",$Q258,$P258)&lt;=$V258,"Met","Missed"),IF('Settings'!$B$8&gt;$V258,"Overdue","Within Target"))),""))</f>
        <v/>
      </c>
      <c r="X258" s="46">
        <f>IF(COUNTA($A258:$R258)=0,"",IFERROR(ROUND($S258/60*'Settings'!$B$5,2),0))</f>
        <v/>
      </c>
      <c r="Y258" s="46">
        <f>IF(COUNTA($A258:$R258)=0,"",IFERROR($R258+$X258,0))</f>
        <v/>
      </c>
      <c r="Z258" s="25">
        <f>IF(COUNTA($A258:$R258)=0,"",IFERROR(IF(OR($K258="Closed",$K258="Canceled"),"No",IF($O258="","Missing Due Date",IF(INT($O258)&lt;INT('Settings'!$B$8),"Overdue",IF(INT($O258)=INT('Settings'!$B$8),"Due Today",IF(INT($O258)&lt;=INT('Settings'!$B$8)+'Settings'!$B$6,"Due Soon","Upcoming"))))),"Check date"))</f>
        <v/>
      </c>
      <c r="AA258" s="27">
        <f>IF(COUNTA($A258:$R258)=0,"",IF($A258="","Missing ID",IF(COUNTIF($A$5:$A$1004,$A258)&gt;1,"Duplicate ID",IF(OR($B258="",$C258="",$D258="",$H258="",$I258="",$K258="",$L258="",$Q258=""),"Missing required field",IF(AND($K258="Closed",$P258=""),"Closed without Resolved At",IF(AND($P258&lt;&gt;"",$P258&lt;$B258),"Resolved before Reported",IF(AND($Q258&lt;&gt;"",$Q258&lt;$B258),"Last Updated before Reported","OK")))))))</f>
        <v/>
      </c>
    </row>
    <row r="259">
      <c r="A259" s="17" t="n"/>
      <c r="B259" s="41" t="n"/>
      <c r="C259" s="42" t="n"/>
      <c r="D259" s="17" t="n"/>
      <c r="E259" s="20" t="n"/>
      <c r="F259" s="17" t="n"/>
      <c r="G259" s="17" t="n"/>
      <c r="H259" s="17" t="n"/>
      <c r="I259" s="17" t="n"/>
      <c r="J259" s="41" t="n"/>
      <c r="K259" s="17" t="n"/>
      <c r="L259" s="17" t="n"/>
      <c r="M259" s="17" t="n"/>
      <c r="N259" s="20" t="n"/>
      <c r="O259" s="42" t="n"/>
      <c r="P259" s="41" t="n"/>
      <c r="Q259" s="41" t="n"/>
      <c r="R259" s="43" t="n"/>
      <c r="S259" s="22">
        <f>IF(COUNTA($A259:$R259)=0,"",IFERROR(IF($J259="","",MAX(0,ROUND((IF(OR($K259="Closed",$K259="Canceled"),IF($P259="",$Q259,$P259),'Settings'!$B$8)-$J259)*1440,0))),""))</f>
        <v/>
      </c>
      <c r="T259" s="44">
        <f>IF(COUNTA($A259:$R259)=0,"",IFERROR(IF($B259="","",MAX(0,ROUND((IF(OR($K259="Closed",$K259="Canceled"),IF($P259="",$Q259,$P259),'Settings'!$B$8)-$B259)*24,1))),""))</f>
        <v/>
      </c>
      <c r="U259" s="44">
        <f>IF(COUNTA($A259:$R259)=0,"",IFERROR(VLOOKUP($I259,'Settings'!$A$12:$B$15,2,FALSE),""))</f>
        <v/>
      </c>
      <c r="V259" s="45">
        <f>IF(COUNTA($A259:$R259)=0,"",IFERROR(IF(OR($B259="",$U259=""),"",$B259+$U259/24),""))</f>
        <v/>
      </c>
      <c r="W259" s="25">
        <f>IF(COUNTA($A259:$R259)=0,"",IFERROR(IF($V259="","",IF(OR($K259="Closed",$K259="Canceled"),IF(IF($P259="",$Q259,$P259)&lt;=$V259,"Met","Missed"),IF('Settings'!$B$8&gt;$V259,"Overdue","Within Target"))),""))</f>
        <v/>
      </c>
      <c r="X259" s="46">
        <f>IF(COUNTA($A259:$R259)=0,"",IFERROR(ROUND($S259/60*'Settings'!$B$5,2),0))</f>
        <v/>
      </c>
      <c r="Y259" s="46">
        <f>IF(COUNTA($A259:$R259)=0,"",IFERROR($R259+$X259,0))</f>
        <v/>
      </c>
      <c r="Z259" s="25">
        <f>IF(COUNTA($A259:$R259)=0,"",IFERROR(IF(OR($K259="Closed",$K259="Canceled"),"No",IF($O259="","Missing Due Date",IF(INT($O259)&lt;INT('Settings'!$B$8),"Overdue",IF(INT($O259)=INT('Settings'!$B$8),"Due Today",IF(INT($O259)&lt;=INT('Settings'!$B$8)+'Settings'!$B$6,"Due Soon","Upcoming"))))),"Check date"))</f>
        <v/>
      </c>
      <c r="AA259" s="27">
        <f>IF(COUNTA($A259:$R259)=0,"",IF($A259="","Missing ID",IF(COUNTIF($A$5:$A$1004,$A259)&gt;1,"Duplicate ID",IF(OR($B259="",$C259="",$D259="",$H259="",$I259="",$K259="",$L259="",$Q259=""),"Missing required field",IF(AND($K259="Closed",$P259=""),"Closed without Resolved At",IF(AND($P259&lt;&gt;"",$P259&lt;$B259),"Resolved before Reported",IF(AND($Q259&lt;&gt;"",$Q259&lt;$B259),"Last Updated before Reported","OK")))))))</f>
        <v/>
      </c>
    </row>
    <row r="260">
      <c r="A260" s="17" t="n"/>
      <c r="B260" s="41" t="n"/>
      <c r="C260" s="42" t="n"/>
      <c r="D260" s="17" t="n"/>
      <c r="E260" s="20" t="n"/>
      <c r="F260" s="17" t="n"/>
      <c r="G260" s="17" t="n"/>
      <c r="H260" s="17" t="n"/>
      <c r="I260" s="17" t="n"/>
      <c r="J260" s="41" t="n"/>
      <c r="K260" s="17" t="n"/>
      <c r="L260" s="17" t="n"/>
      <c r="M260" s="17" t="n"/>
      <c r="N260" s="20" t="n"/>
      <c r="O260" s="42" t="n"/>
      <c r="P260" s="41" t="n"/>
      <c r="Q260" s="41" t="n"/>
      <c r="R260" s="43" t="n"/>
      <c r="S260" s="22">
        <f>IF(COUNTA($A260:$R260)=0,"",IFERROR(IF($J260="","",MAX(0,ROUND((IF(OR($K260="Closed",$K260="Canceled"),IF($P260="",$Q260,$P260),'Settings'!$B$8)-$J260)*1440,0))),""))</f>
        <v/>
      </c>
      <c r="T260" s="44">
        <f>IF(COUNTA($A260:$R260)=0,"",IFERROR(IF($B260="","",MAX(0,ROUND((IF(OR($K260="Closed",$K260="Canceled"),IF($P260="",$Q260,$P260),'Settings'!$B$8)-$B260)*24,1))),""))</f>
        <v/>
      </c>
      <c r="U260" s="44">
        <f>IF(COUNTA($A260:$R260)=0,"",IFERROR(VLOOKUP($I260,'Settings'!$A$12:$B$15,2,FALSE),""))</f>
        <v/>
      </c>
      <c r="V260" s="45">
        <f>IF(COUNTA($A260:$R260)=0,"",IFERROR(IF(OR($B260="",$U260=""),"",$B260+$U260/24),""))</f>
        <v/>
      </c>
      <c r="W260" s="25">
        <f>IF(COUNTA($A260:$R260)=0,"",IFERROR(IF($V260="","",IF(OR($K260="Closed",$K260="Canceled"),IF(IF($P260="",$Q260,$P260)&lt;=$V260,"Met","Missed"),IF('Settings'!$B$8&gt;$V260,"Overdue","Within Target"))),""))</f>
        <v/>
      </c>
      <c r="X260" s="46">
        <f>IF(COUNTA($A260:$R260)=0,"",IFERROR(ROUND($S260/60*'Settings'!$B$5,2),0))</f>
        <v/>
      </c>
      <c r="Y260" s="46">
        <f>IF(COUNTA($A260:$R260)=0,"",IFERROR($R260+$X260,0))</f>
        <v/>
      </c>
      <c r="Z260" s="25">
        <f>IF(COUNTA($A260:$R260)=0,"",IFERROR(IF(OR($K260="Closed",$K260="Canceled"),"No",IF($O260="","Missing Due Date",IF(INT($O260)&lt;INT('Settings'!$B$8),"Overdue",IF(INT($O260)=INT('Settings'!$B$8),"Due Today",IF(INT($O260)&lt;=INT('Settings'!$B$8)+'Settings'!$B$6,"Due Soon","Upcoming"))))),"Check date"))</f>
        <v/>
      </c>
      <c r="AA260" s="27">
        <f>IF(COUNTA($A260:$R260)=0,"",IF($A260="","Missing ID",IF(COUNTIF($A$5:$A$1004,$A260)&gt;1,"Duplicate ID",IF(OR($B260="",$C260="",$D260="",$H260="",$I260="",$K260="",$L260="",$Q260=""),"Missing required field",IF(AND($K260="Closed",$P260=""),"Closed without Resolved At",IF(AND($P260&lt;&gt;"",$P260&lt;$B260),"Resolved before Reported",IF(AND($Q260&lt;&gt;"",$Q260&lt;$B260),"Last Updated before Reported","OK")))))))</f>
        <v/>
      </c>
    </row>
    <row r="261">
      <c r="A261" s="17" t="n"/>
      <c r="B261" s="41" t="n"/>
      <c r="C261" s="42" t="n"/>
      <c r="D261" s="17" t="n"/>
      <c r="E261" s="20" t="n"/>
      <c r="F261" s="17" t="n"/>
      <c r="G261" s="17" t="n"/>
      <c r="H261" s="17" t="n"/>
      <c r="I261" s="17" t="n"/>
      <c r="J261" s="41" t="n"/>
      <c r="K261" s="17" t="n"/>
      <c r="L261" s="17" t="n"/>
      <c r="M261" s="17" t="n"/>
      <c r="N261" s="20" t="n"/>
      <c r="O261" s="42" t="n"/>
      <c r="P261" s="41" t="n"/>
      <c r="Q261" s="41" t="n"/>
      <c r="R261" s="43" t="n"/>
      <c r="S261" s="22">
        <f>IF(COUNTA($A261:$R261)=0,"",IFERROR(IF($J261="","",MAX(0,ROUND((IF(OR($K261="Closed",$K261="Canceled"),IF($P261="",$Q261,$P261),'Settings'!$B$8)-$J261)*1440,0))),""))</f>
        <v/>
      </c>
      <c r="T261" s="44">
        <f>IF(COUNTA($A261:$R261)=0,"",IFERROR(IF($B261="","",MAX(0,ROUND((IF(OR($K261="Closed",$K261="Canceled"),IF($P261="",$Q261,$P261),'Settings'!$B$8)-$B261)*24,1))),""))</f>
        <v/>
      </c>
      <c r="U261" s="44">
        <f>IF(COUNTA($A261:$R261)=0,"",IFERROR(VLOOKUP($I261,'Settings'!$A$12:$B$15,2,FALSE),""))</f>
        <v/>
      </c>
      <c r="V261" s="45">
        <f>IF(COUNTA($A261:$R261)=0,"",IFERROR(IF(OR($B261="",$U261=""),"",$B261+$U261/24),""))</f>
        <v/>
      </c>
      <c r="W261" s="25">
        <f>IF(COUNTA($A261:$R261)=0,"",IFERROR(IF($V261="","",IF(OR($K261="Closed",$K261="Canceled"),IF(IF($P261="",$Q261,$P261)&lt;=$V261,"Met","Missed"),IF('Settings'!$B$8&gt;$V261,"Overdue","Within Target"))),""))</f>
        <v/>
      </c>
      <c r="X261" s="46">
        <f>IF(COUNTA($A261:$R261)=0,"",IFERROR(ROUND($S261/60*'Settings'!$B$5,2),0))</f>
        <v/>
      </c>
      <c r="Y261" s="46">
        <f>IF(COUNTA($A261:$R261)=0,"",IFERROR($R261+$X261,0))</f>
        <v/>
      </c>
      <c r="Z261" s="25">
        <f>IF(COUNTA($A261:$R261)=0,"",IFERROR(IF(OR($K261="Closed",$K261="Canceled"),"No",IF($O261="","Missing Due Date",IF(INT($O261)&lt;INT('Settings'!$B$8),"Overdue",IF(INT($O261)=INT('Settings'!$B$8),"Due Today",IF(INT($O261)&lt;=INT('Settings'!$B$8)+'Settings'!$B$6,"Due Soon","Upcoming"))))),"Check date"))</f>
        <v/>
      </c>
      <c r="AA261" s="27">
        <f>IF(COUNTA($A261:$R261)=0,"",IF($A261="","Missing ID",IF(COUNTIF($A$5:$A$1004,$A261)&gt;1,"Duplicate ID",IF(OR($B261="",$C261="",$D261="",$H261="",$I261="",$K261="",$L261="",$Q261=""),"Missing required field",IF(AND($K261="Closed",$P261=""),"Closed without Resolved At",IF(AND($P261&lt;&gt;"",$P261&lt;$B261),"Resolved before Reported",IF(AND($Q261&lt;&gt;"",$Q261&lt;$B261),"Last Updated before Reported","OK")))))))</f>
        <v/>
      </c>
    </row>
    <row r="262">
      <c r="A262" s="17" t="n"/>
      <c r="B262" s="41" t="n"/>
      <c r="C262" s="42" t="n"/>
      <c r="D262" s="17" t="n"/>
      <c r="E262" s="20" t="n"/>
      <c r="F262" s="17" t="n"/>
      <c r="G262" s="17" t="n"/>
      <c r="H262" s="17" t="n"/>
      <c r="I262" s="17" t="n"/>
      <c r="J262" s="41" t="n"/>
      <c r="K262" s="17" t="n"/>
      <c r="L262" s="17" t="n"/>
      <c r="M262" s="17" t="n"/>
      <c r="N262" s="20" t="n"/>
      <c r="O262" s="42" t="n"/>
      <c r="P262" s="41" t="n"/>
      <c r="Q262" s="41" t="n"/>
      <c r="R262" s="43" t="n"/>
      <c r="S262" s="22">
        <f>IF(COUNTA($A262:$R262)=0,"",IFERROR(IF($J262="","",MAX(0,ROUND((IF(OR($K262="Closed",$K262="Canceled"),IF($P262="",$Q262,$P262),'Settings'!$B$8)-$J262)*1440,0))),""))</f>
        <v/>
      </c>
      <c r="T262" s="44">
        <f>IF(COUNTA($A262:$R262)=0,"",IFERROR(IF($B262="","",MAX(0,ROUND((IF(OR($K262="Closed",$K262="Canceled"),IF($P262="",$Q262,$P262),'Settings'!$B$8)-$B262)*24,1))),""))</f>
        <v/>
      </c>
      <c r="U262" s="44">
        <f>IF(COUNTA($A262:$R262)=0,"",IFERROR(VLOOKUP($I262,'Settings'!$A$12:$B$15,2,FALSE),""))</f>
        <v/>
      </c>
      <c r="V262" s="45">
        <f>IF(COUNTA($A262:$R262)=0,"",IFERROR(IF(OR($B262="",$U262=""),"",$B262+$U262/24),""))</f>
        <v/>
      </c>
      <c r="W262" s="25">
        <f>IF(COUNTA($A262:$R262)=0,"",IFERROR(IF($V262="","",IF(OR($K262="Closed",$K262="Canceled"),IF(IF($P262="",$Q262,$P262)&lt;=$V262,"Met","Missed"),IF('Settings'!$B$8&gt;$V262,"Overdue","Within Target"))),""))</f>
        <v/>
      </c>
      <c r="X262" s="46">
        <f>IF(COUNTA($A262:$R262)=0,"",IFERROR(ROUND($S262/60*'Settings'!$B$5,2),0))</f>
        <v/>
      </c>
      <c r="Y262" s="46">
        <f>IF(COUNTA($A262:$R262)=0,"",IFERROR($R262+$X262,0))</f>
        <v/>
      </c>
      <c r="Z262" s="25">
        <f>IF(COUNTA($A262:$R262)=0,"",IFERROR(IF(OR($K262="Closed",$K262="Canceled"),"No",IF($O262="","Missing Due Date",IF(INT($O262)&lt;INT('Settings'!$B$8),"Overdue",IF(INT($O262)=INT('Settings'!$B$8),"Due Today",IF(INT($O262)&lt;=INT('Settings'!$B$8)+'Settings'!$B$6,"Due Soon","Upcoming"))))),"Check date"))</f>
        <v/>
      </c>
      <c r="AA262" s="27">
        <f>IF(COUNTA($A262:$R262)=0,"",IF($A262="","Missing ID",IF(COUNTIF($A$5:$A$1004,$A262)&gt;1,"Duplicate ID",IF(OR($B262="",$C262="",$D262="",$H262="",$I262="",$K262="",$L262="",$Q262=""),"Missing required field",IF(AND($K262="Closed",$P262=""),"Closed without Resolved At",IF(AND($P262&lt;&gt;"",$P262&lt;$B262),"Resolved before Reported",IF(AND($Q262&lt;&gt;"",$Q262&lt;$B262),"Last Updated before Reported","OK")))))))</f>
        <v/>
      </c>
    </row>
    <row r="263">
      <c r="A263" s="17" t="n"/>
      <c r="B263" s="41" t="n"/>
      <c r="C263" s="42" t="n"/>
      <c r="D263" s="17" t="n"/>
      <c r="E263" s="20" t="n"/>
      <c r="F263" s="17" t="n"/>
      <c r="G263" s="17" t="n"/>
      <c r="H263" s="17" t="n"/>
      <c r="I263" s="17" t="n"/>
      <c r="J263" s="41" t="n"/>
      <c r="K263" s="17" t="n"/>
      <c r="L263" s="17" t="n"/>
      <c r="M263" s="17" t="n"/>
      <c r="N263" s="20" t="n"/>
      <c r="O263" s="42" t="n"/>
      <c r="P263" s="41" t="n"/>
      <c r="Q263" s="41" t="n"/>
      <c r="R263" s="43" t="n"/>
      <c r="S263" s="22">
        <f>IF(COUNTA($A263:$R263)=0,"",IFERROR(IF($J263="","",MAX(0,ROUND((IF(OR($K263="Closed",$K263="Canceled"),IF($P263="",$Q263,$P263),'Settings'!$B$8)-$J263)*1440,0))),""))</f>
        <v/>
      </c>
      <c r="T263" s="44">
        <f>IF(COUNTA($A263:$R263)=0,"",IFERROR(IF($B263="","",MAX(0,ROUND((IF(OR($K263="Closed",$K263="Canceled"),IF($P263="",$Q263,$P263),'Settings'!$B$8)-$B263)*24,1))),""))</f>
        <v/>
      </c>
      <c r="U263" s="44">
        <f>IF(COUNTA($A263:$R263)=0,"",IFERROR(VLOOKUP($I263,'Settings'!$A$12:$B$15,2,FALSE),""))</f>
        <v/>
      </c>
      <c r="V263" s="45">
        <f>IF(COUNTA($A263:$R263)=0,"",IFERROR(IF(OR($B263="",$U263=""),"",$B263+$U263/24),""))</f>
        <v/>
      </c>
      <c r="W263" s="25">
        <f>IF(COUNTA($A263:$R263)=0,"",IFERROR(IF($V263="","",IF(OR($K263="Closed",$K263="Canceled"),IF(IF($P263="",$Q263,$P263)&lt;=$V263,"Met","Missed"),IF('Settings'!$B$8&gt;$V263,"Overdue","Within Target"))),""))</f>
        <v/>
      </c>
      <c r="X263" s="46">
        <f>IF(COUNTA($A263:$R263)=0,"",IFERROR(ROUND($S263/60*'Settings'!$B$5,2),0))</f>
        <v/>
      </c>
      <c r="Y263" s="46">
        <f>IF(COUNTA($A263:$R263)=0,"",IFERROR($R263+$X263,0))</f>
        <v/>
      </c>
      <c r="Z263" s="25">
        <f>IF(COUNTA($A263:$R263)=0,"",IFERROR(IF(OR($K263="Closed",$K263="Canceled"),"No",IF($O263="","Missing Due Date",IF(INT($O263)&lt;INT('Settings'!$B$8),"Overdue",IF(INT($O263)=INT('Settings'!$B$8),"Due Today",IF(INT($O263)&lt;=INT('Settings'!$B$8)+'Settings'!$B$6,"Due Soon","Upcoming"))))),"Check date"))</f>
        <v/>
      </c>
      <c r="AA263" s="27">
        <f>IF(COUNTA($A263:$R263)=0,"",IF($A263="","Missing ID",IF(COUNTIF($A$5:$A$1004,$A263)&gt;1,"Duplicate ID",IF(OR($B263="",$C263="",$D263="",$H263="",$I263="",$K263="",$L263="",$Q263=""),"Missing required field",IF(AND($K263="Closed",$P263=""),"Closed without Resolved At",IF(AND($P263&lt;&gt;"",$P263&lt;$B263),"Resolved before Reported",IF(AND($Q263&lt;&gt;"",$Q263&lt;$B263),"Last Updated before Reported","OK")))))))</f>
        <v/>
      </c>
    </row>
    <row r="264">
      <c r="A264" s="17" t="n"/>
      <c r="B264" s="41" t="n"/>
      <c r="C264" s="42" t="n"/>
      <c r="D264" s="17" t="n"/>
      <c r="E264" s="20" t="n"/>
      <c r="F264" s="17" t="n"/>
      <c r="G264" s="17" t="n"/>
      <c r="H264" s="17" t="n"/>
      <c r="I264" s="17" t="n"/>
      <c r="J264" s="41" t="n"/>
      <c r="K264" s="17" t="n"/>
      <c r="L264" s="17" t="n"/>
      <c r="M264" s="17" t="n"/>
      <c r="N264" s="20" t="n"/>
      <c r="O264" s="42" t="n"/>
      <c r="P264" s="41" t="n"/>
      <c r="Q264" s="41" t="n"/>
      <c r="R264" s="43" t="n"/>
      <c r="S264" s="22">
        <f>IF(COUNTA($A264:$R264)=0,"",IFERROR(IF($J264="","",MAX(0,ROUND((IF(OR($K264="Closed",$K264="Canceled"),IF($P264="",$Q264,$P264),'Settings'!$B$8)-$J264)*1440,0))),""))</f>
        <v/>
      </c>
      <c r="T264" s="44">
        <f>IF(COUNTA($A264:$R264)=0,"",IFERROR(IF($B264="","",MAX(0,ROUND((IF(OR($K264="Closed",$K264="Canceled"),IF($P264="",$Q264,$P264),'Settings'!$B$8)-$B264)*24,1))),""))</f>
        <v/>
      </c>
      <c r="U264" s="44">
        <f>IF(COUNTA($A264:$R264)=0,"",IFERROR(VLOOKUP($I264,'Settings'!$A$12:$B$15,2,FALSE),""))</f>
        <v/>
      </c>
      <c r="V264" s="45">
        <f>IF(COUNTA($A264:$R264)=0,"",IFERROR(IF(OR($B264="",$U264=""),"",$B264+$U264/24),""))</f>
        <v/>
      </c>
      <c r="W264" s="25">
        <f>IF(COUNTA($A264:$R264)=0,"",IFERROR(IF($V264="","",IF(OR($K264="Closed",$K264="Canceled"),IF(IF($P264="",$Q264,$P264)&lt;=$V264,"Met","Missed"),IF('Settings'!$B$8&gt;$V264,"Overdue","Within Target"))),""))</f>
        <v/>
      </c>
      <c r="X264" s="46">
        <f>IF(COUNTA($A264:$R264)=0,"",IFERROR(ROUND($S264/60*'Settings'!$B$5,2),0))</f>
        <v/>
      </c>
      <c r="Y264" s="46">
        <f>IF(COUNTA($A264:$R264)=0,"",IFERROR($R264+$X264,0))</f>
        <v/>
      </c>
      <c r="Z264" s="25">
        <f>IF(COUNTA($A264:$R264)=0,"",IFERROR(IF(OR($K264="Closed",$K264="Canceled"),"No",IF($O264="","Missing Due Date",IF(INT($O264)&lt;INT('Settings'!$B$8),"Overdue",IF(INT($O264)=INT('Settings'!$B$8),"Due Today",IF(INT($O264)&lt;=INT('Settings'!$B$8)+'Settings'!$B$6,"Due Soon","Upcoming"))))),"Check date"))</f>
        <v/>
      </c>
      <c r="AA264" s="27">
        <f>IF(COUNTA($A264:$R264)=0,"",IF($A264="","Missing ID",IF(COUNTIF($A$5:$A$1004,$A264)&gt;1,"Duplicate ID",IF(OR($B264="",$C264="",$D264="",$H264="",$I264="",$K264="",$L264="",$Q264=""),"Missing required field",IF(AND($K264="Closed",$P264=""),"Closed without Resolved At",IF(AND($P264&lt;&gt;"",$P264&lt;$B264),"Resolved before Reported",IF(AND($Q264&lt;&gt;"",$Q264&lt;$B264),"Last Updated before Reported","OK")))))))</f>
        <v/>
      </c>
    </row>
    <row r="265">
      <c r="A265" s="17" t="n"/>
      <c r="B265" s="41" t="n"/>
      <c r="C265" s="42" t="n"/>
      <c r="D265" s="17" t="n"/>
      <c r="E265" s="20" t="n"/>
      <c r="F265" s="17" t="n"/>
      <c r="G265" s="17" t="n"/>
      <c r="H265" s="17" t="n"/>
      <c r="I265" s="17" t="n"/>
      <c r="J265" s="41" t="n"/>
      <c r="K265" s="17" t="n"/>
      <c r="L265" s="17" t="n"/>
      <c r="M265" s="17" t="n"/>
      <c r="N265" s="20" t="n"/>
      <c r="O265" s="42" t="n"/>
      <c r="P265" s="41" t="n"/>
      <c r="Q265" s="41" t="n"/>
      <c r="R265" s="43" t="n"/>
      <c r="S265" s="22">
        <f>IF(COUNTA($A265:$R265)=0,"",IFERROR(IF($J265="","",MAX(0,ROUND((IF(OR($K265="Closed",$K265="Canceled"),IF($P265="",$Q265,$P265),'Settings'!$B$8)-$J265)*1440,0))),""))</f>
        <v/>
      </c>
      <c r="T265" s="44">
        <f>IF(COUNTA($A265:$R265)=0,"",IFERROR(IF($B265="","",MAX(0,ROUND((IF(OR($K265="Closed",$K265="Canceled"),IF($P265="",$Q265,$P265),'Settings'!$B$8)-$B265)*24,1))),""))</f>
        <v/>
      </c>
      <c r="U265" s="44">
        <f>IF(COUNTA($A265:$R265)=0,"",IFERROR(VLOOKUP($I265,'Settings'!$A$12:$B$15,2,FALSE),""))</f>
        <v/>
      </c>
      <c r="V265" s="45">
        <f>IF(COUNTA($A265:$R265)=0,"",IFERROR(IF(OR($B265="",$U265=""),"",$B265+$U265/24),""))</f>
        <v/>
      </c>
      <c r="W265" s="25">
        <f>IF(COUNTA($A265:$R265)=0,"",IFERROR(IF($V265="","",IF(OR($K265="Closed",$K265="Canceled"),IF(IF($P265="",$Q265,$P265)&lt;=$V265,"Met","Missed"),IF('Settings'!$B$8&gt;$V265,"Overdue","Within Target"))),""))</f>
        <v/>
      </c>
      <c r="X265" s="46">
        <f>IF(COUNTA($A265:$R265)=0,"",IFERROR(ROUND($S265/60*'Settings'!$B$5,2),0))</f>
        <v/>
      </c>
      <c r="Y265" s="46">
        <f>IF(COUNTA($A265:$R265)=0,"",IFERROR($R265+$X265,0))</f>
        <v/>
      </c>
      <c r="Z265" s="25">
        <f>IF(COUNTA($A265:$R265)=0,"",IFERROR(IF(OR($K265="Closed",$K265="Canceled"),"No",IF($O265="","Missing Due Date",IF(INT($O265)&lt;INT('Settings'!$B$8),"Overdue",IF(INT($O265)=INT('Settings'!$B$8),"Due Today",IF(INT($O265)&lt;=INT('Settings'!$B$8)+'Settings'!$B$6,"Due Soon","Upcoming"))))),"Check date"))</f>
        <v/>
      </c>
      <c r="AA265" s="27">
        <f>IF(COUNTA($A265:$R265)=0,"",IF($A265="","Missing ID",IF(COUNTIF($A$5:$A$1004,$A265)&gt;1,"Duplicate ID",IF(OR($B265="",$C265="",$D265="",$H265="",$I265="",$K265="",$L265="",$Q265=""),"Missing required field",IF(AND($K265="Closed",$P265=""),"Closed without Resolved At",IF(AND($P265&lt;&gt;"",$P265&lt;$B265),"Resolved before Reported",IF(AND($Q265&lt;&gt;"",$Q265&lt;$B265),"Last Updated before Reported","OK")))))))</f>
        <v/>
      </c>
    </row>
    <row r="266">
      <c r="A266" s="17" t="n"/>
      <c r="B266" s="41" t="n"/>
      <c r="C266" s="42" t="n"/>
      <c r="D266" s="17" t="n"/>
      <c r="E266" s="20" t="n"/>
      <c r="F266" s="17" t="n"/>
      <c r="G266" s="17" t="n"/>
      <c r="H266" s="17" t="n"/>
      <c r="I266" s="17" t="n"/>
      <c r="J266" s="41" t="n"/>
      <c r="K266" s="17" t="n"/>
      <c r="L266" s="17" t="n"/>
      <c r="M266" s="17" t="n"/>
      <c r="N266" s="20" t="n"/>
      <c r="O266" s="42" t="n"/>
      <c r="P266" s="41" t="n"/>
      <c r="Q266" s="41" t="n"/>
      <c r="R266" s="43" t="n"/>
      <c r="S266" s="22">
        <f>IF(COUNTA($A266:$R266)=0,"",IFERROR(IF($J266="","",MAX(0,ROUND((IF(OR($K266="Closed",$K266="Canceled"),IF($P266="",$Q266,$P266),'Settings'!$B$8)-$J266)*1440,0))),""))</f>
        <v/>
      </c>
      <c r="T266" s="44">
        <f>IF(COUNTA($A266:$R266)=0,"",IFERROR(IF($B266="","",MAX(0,ROUND((IF(OR($K266="Closed",$K266="Canceled"),IF($P266="",$Q266,$P266),'Settings'!$B$8)-$B266)*24,1))),""))</f>
        <v/>
      </c>
      <c r="U266" s="44">
        <f>IF(COUNTA($A266:$R266)=0,"",IFERROR(VLOOKUP($I266,'Settings'!$A$12:$B$15,2,FALSE),""))</f>
        <v/>
      </c>
      <c r="V266" s="45">
        <f>IF(COUNTA($A266:$R266)=0,"",IFERROR(IF(OR($B266="",$U266=""),"",$B266+$U266/24),""))</f>
        <v/>
      </c>
      <c r="W266" s="25">
        <f>IF(COUNTA($A266:$R266)=0,"",IFERROR(IF($V266="","",IF(OR($K266="Closed",$K266="Canceled"),IF(IF($P266="",$Q266,$P266)&lt;=$V266,"Met","Missed"),IF('Settings'!$B$8&gt;$V266,"Overdue","Within Target"))),""))</f>
        <v/>
      </c>
      <c r="X266" s="46">
        <f>IF(COUNTA($A266:$R266)=0,"",IFERROR(ROUND($S266/60*'Settings'!$B$5,2),0))</f>
        <v/>
      </c>
      <c r="Y266" s="46">
        <f>IF(COUNTA($A266:$R266)=0,"",IFERROR($R266+$X266,0))</f>
        <v/>
      </c>
      <c r="Z266" s="25">
        <f>IF(COUNTA($A266:$R266)=0,"",IFERROR(IF(OR($K266="Closed",$K266="Canceled"),"No",IF($O266="","Missing Due Date",IF(INT($O266)&lt;INT('Settings'!$B$8),"Overdue",IF(INT($O266)=INT('Settings'!$B$8),"Due Today",IF(INT($O266)&lt;=INT('Settings'!$B$8)+'Settings'!$B$6,"Due Soon","Upcoming"))))),"Check date"))</f>
        <v/>
      </c>
      <c r="AA266" s="27">
        <f>IF(COUNTA($A266:$R266)=0,"",IF($A266="","Missing ID",IF(COUNTIF($A$5:$A$1004,$A266)&gt;1,"Duplicate ID",IF(OR($B266="",$C266="",$D266="",$H266="",$I266="",$K266="",$L266="",$Q266=""),"Missing required field",IF(AND($K266="Closed",$P266=""),"Closed without Resolved At",IF(AND($P266&lt;&gt;"",$P266&lt;$B266),"Resolved before Reported",IF(AND($Q266&lt;&gt;"",$Q266&lt;$B266),"Last Updated before Reported","OK")))))))</f>
        <v/>
      </c>
    </row>
    <row r="267">
      <c r="A267" s="17" t="n"/>
      <c r="B267" s="41" t="n"/>
      <c r="C267" s="42" t="n"/>
      <c r="D267" s="17" t="n"/>
      <c r="E267" s="20" t="n"/>
      <c r="F267" s="17" t="n"/>
      <c r="G267" s="17" t="n"/>
      <c r="H267" s="17" t="n"/>
      <c r="I267" s="17" t="n"/>
      <c r="J267" s="41" t="n"/>
      <c r="K267" s="17" t="n"/>
      <c r="L267" s="17" t="n"/>
      <c r="M267" s="17" t="n"/>
      <c r="N267" s="20" t="n"/>
      <c r="O267" s="42" t="n"/>
      <c r="P267" s="41" t="n"/>
      <c r="Q267" s="41" t="n"/>
      <c r="R267" s="43" t="n"/>
      <c r="S267" s="22">
        <f>IF(COUNTA($A267:$R267)=0,"",IFERROR(IF($J267="","",MAX(0,ROUND((IF(OR($K267="Closed",$K267="Canceled"),IF($P267="",$Q267,$P267),'Settings'!$B$8)-$J267)*1440,0))),""))</f>
        <v/>
      </c>
      <c r="T267" s="44">
        <f>IF(COUNTA($A267:$R267)=0,"",IFERROR(IF($B267="","",MAX(0,ROUND((IF(OR($K267="Closed",$K267="Canceled"),IF($P267="",$Q267,$P267),'Settings'!$B$8)-$B267)*24,1))),""))</f>
        <v/>
      </c>
      <c r="U267" s="44">
        <f>IF(COUNTA($A267:$R267)=0,"",IFERROR(VLOOKUP($I267,'Settings'!$A$12:$B$15,2,FALSE),""))</f>
        <v/>
      </c>
      <c r="V267" s="45">
        <f>IF(COUNTA($A267:$R267)=0,"",IFERROR(IF(OR($B267="",$U267=""),"",$B267+$U267/24),""))</f>
        <v/>
      </c>
      <c r="W267" s="25">
        <f>IF(COUNTA($A267:$R267)=0,"",IFERROR(IF($V267="","",IF(OR($K267="Closed",$K267="Canceled"),IF(IF($P267="",$Q267,$P267)&lt;=$V267,"Met","Missed"),IF('Settings'!$B$8&gt;$V267,"Overdue","Within Target"))),""))</f>
        <v/>
      </c>
      <c r="X267" s="46">
        <f>IF(COUNTA($A267:$R267)=0,"",IFERROR(ROUND($S267/60*'Settings'!$B$5,2),0))</f>
        <v/>
      </c>
      <c r="Y267" s="46">
        <f>IF(COUNTA($A267:$R267)=0,"",IFERROR($R267+$X267,0))</f>
        <v/>
      </c>
      <c r="Z267" s="25">
        <f>IF(COUNTA($A267:$R267)=0,"",IFERROR(IF(OR($K267="Closed",$K267="Canceled"),"No",IF($O267="","Missing Due Date",IF(INT($O267)&lt;INT('Settings'!$B$8),"Overdue",IF(INT($O267)=INT('Settings'!$B$8),"Due Today",IF(INT($O267)&lt;=INT('Settings'!$B$8)+'Settings'!$B$6,"Due Soon","Upcoming"))))),"Check date"))</f>
        <v/>
      </c>
      <c r="AA267" s="27">
        <f>IF(COUNTA($A267:$R267)=0,"",IF($A267="","Missing ID",IF(COUNTIF($A$5:$A$1004,$A267)&gt;1,"Duplicate ID",IF(OR($B267="",$C267="",$D267="",$H267="",$I267="",$K267="",$L267="",$Q267=""),"Missing required field",IF(AND($K267="Closed",$P267=""),"Closed without Resolved At",IF(AND($P267&lt;&gt;"",$P267&lt;$B267),"Resolved before Reported",IF(AND($Q267&lt;&gt;"",$Q267&lt;$B267),"Last Updated before Reported","OK")))))))</f>
        <v/>
      </c>
    </row>
    <row r="268">
      <c r="A268" s="17" t="n"/>
      <c r="B268" s="41" t="n"/>
      <c r="C268" s="42" t="n"/>
      <c r="D268" s="17" t="n"/>
      <c r="E268" s="20" t="n"/>
      <c r="F268" s="17" t="n"/>
      <c r="G268" s="17" t="n"/>
      <c r="H268" s="17" t="n"/>
      <c r="I268" s="17" t="n"/>
      <c r="J268" s="41" t="n"/>
      <c r="K268" s="17" t="n"/>
      <c r="L268" s="17" t="n"/>
      <c r="M268" s="17" t="n"/>
      <c r="N268" s="20" t="n"/>
      <c r="O268" s="42" t="n"/>
      <c r="P268" s="41" t="n"/>
      <c r="Q268" s="41" t="n"/>
      <c r="R268" s="43" t="n"/>
      <c r="S268" s="22">
        <f>IF(COUNTA($A268:$R268)=0,"",IFERROR(IF($J268="","",MAX(0,ROUND((IF(OR($K268="Closed",$K268="Canceled"),IF($P268="",$Q268,$P268),'Settings'!$B$8)-$J268)*1440,0))),""))</f>
        <v/>
      </c>
      <c r="T268" s="44">
        <f>IF(COUNTA($A268:$R268)=0,"",IFERROR(IF($B268="","",MAX(0,ROUND((IF(OR($K268="Closed",$K268="Canceled"),IF($P268="",$Q268,$P268),'Settings'!$B$8)-$B268)*24,1))),""))</f>
        <v/>
      </c>
      <c r="U268" s="44">
        <f>IF(COUNTA($A268:$R268)=0,"",IFERROR(VLOOKUP($I268,'Settings'!$A$12:$B$15,2,FALSE),""))</f>
        <v/>
      </c>
      <c r="V268" s="45">
        <f>IF(COUNTA($A268:$R268)=0,"",IFERROR(IF(OR($B268="",$U268=""),"",$B268+$U268/24),""))</f>
        <v/>
      </c>
      <c r="W268" s="25">
        <f>IF(COUNTA($A268:$R268)=0,"",IFERROR(IF($V268="","",IF(OR($K268="Closed",$K268="Canceled"),IF(IF($P268="",$Q268,$P268)&lt;=$V268,"Met","Missed"),IF('Settings'!$B$8&gt;$V268,"Overdue","Within Target"))),""))</f>
        <v/>
      </c>
      <c r="X268" s="46">
        <f>IF(COUNTA($A268:$R268)=0,"",IFERROR(ROUND($S268/60*'Settings'!$B$5,2),0))</f>
        <v/>
      </c>
      <c r="Y268" s="46">
        <f>IF(COUNTA($A268:$R268)=0,"",IFERROR($R268+$X268,0))</f>
        <v/>
      </c>
      <c r="Z268" s="25">
        <f>IF(COUNTA($A268:$R268)=0,"",IFERROR(IF(OR($K268="Closed",$K268="Canceled"),"No",IF($O268="","Missing Due Date",IF(INT($O268)&lt;INT('Settings'!$B$8),"Overdue",IF(INT($O268)=INT('Settings'!$B$8),"Due Today",IF(INT($O268)&lt;=INT('Settings'!$B$8)+'Settings'!$B$6,"Due Soon","Upcoming"))))),"Check date"))</f>
        <v/>
      </c>
      <c r="AA268" s="27">
        <f>IF(COUNTA($A268:$R268)=0,"",IF($A268="","Missing ID",IF(COUNTIF($A$5:$A$1004,$A268)&gt;1,"Duplicate ID",IF(OR($B268="",$C268="",$D268="",$H268="",$I268="",$K268="",$L268="",$Q268=""),"Missing required field",IF(AND($K268="Closed",$P268=""),"Closed without Resolved At",IF(AND($P268&lt;&gt;"",$P268&lt;$B268),"Resolved before Reported",IF(AND($Q268&lt;&gt;"",$Q268&lt;$B268),"Last Updated before Reported","OK")))))))</f>
        <v/>
      </c>
    </row>
    <row r="269">
      <c r="A269" s="17" t="n"/>
      <c r="B269" s="41" t="n"/>
      <c r="C269" s="42" t="n"/>
      <c r="D269" s="17" t="n"/>
      <c r="E269" s="20" t="n"/>
      <c r="F269" s="17" t="n"/>
      <c r="G269" s="17" t="n"/>
      <c r="H269" s="17" t="n"/>
      <c r="I269" s="17" t="n"/>
      <c r="J269" s="41" t="n"/>
      <c r="K269" s="17" t="n"/>
      <c r="L269" s="17" t="n"/>
      <c r="M269" s="17" t="n"/>
      <c r="N269" s="20" t="n"/>
      <c r="O269" s="42" t="n"/>
      <c r="P269" s="41" t="n"/>
      <c r="Q269" s="41" t="n"/>
      <c r="R269" s="43" t="n"/>
      <c r="S269" s="22">
        <f>IF(COUNTA($A269:$R269)=0,"",IFERROR(IF($J269="","",MAX(0,ROUND((IF(OR($K269="Closed",$K269="Canceled"),IF($P269="",$Q269,$P269),'Settings'!$B$8)-$J269)*1440,0))),""))</f>
        <v/>
      </c>
      <c r="T269" s="44">
        <f>IF(COUNTA($A269:$R269)=0,"",IFERROR(IF($B269="","",MAX(0,ROUND((IF(OR($K269="Closed",$K269="Canceled"),IF($P269="",$Q269,$P269),'Settings'!$B$8)-$B269)*24,1))),""))</f>
        <v/>
      </c>
      <c r="U269" s="44">
        <f>IF(COUNTA($A269:$R269)=0,"",IFERROR(VLOOKUP($I269,'Settings'!$A$12:$B$15,2,FALSE),""))</f>
        <v/>
      </c>
      <c r="V269" s="45">
        <f>IF(COUNTA($A269:$R269)=0,"",IFERROR(IF(OR($B269="",$U269=""),"",$B269+$U269/24),""))</f>
        <v/>
      </c>
      <c r="W269" s="25">
        <f>IF(COUNTA($A269:$R269)=0,"",IFERROR(IF($V269="","",IF(OR($K269="Closed",$K269="Canceled"),IF(IF($P269="",$Q269,$P269)&lt;=$V269,"Met","Missed"),IF('Settings'!$B$8&gt;$V269,"Overdue","Within Target"))),""))</f>
        <v/>
      </c>
      <c r="X269" s="46">
        <f>IF(COUNTA($A269:$R269)=0,"",IFERROR(ROUND($S269/60*'Settings'!$B$5,2),0))</f>
        <v/>
      </c>
      <c r="Y269" s="46">
        <f>IF(COUNTA($A269:$R269)=0,"",IFERROR($R269+$X269,0))</f>
        <v/>
      </c>
      <c r="Z269" s="25">
        <f>IF(COUNTA($A269:$R269)=0,"",IFERROR(IF(OR($K269="Closed",$K269="Canceled"),"No",IF($O269="","Missing Due Date",IF(INT($O269)&lt;INT('Settings'!$B$8),"Overdue",IF(INT($O269)=INT('Settings'!$B$8),"Due Today",IF(INT($O269)&lt;=INT('Settings'!$B$8)+'Settings'!$B$6,"Due Soon","Upcoming"))))),"Check date"))</f>
        <v/>
      </c>
      <c r="AA269" s="27">
        <f>IF(COUNTA($A269:$R269)=0,"",IF($A269="","Missing ID",IF(COUNTIF($A$5:$A$1004,$A269)&gt;1,"Duplicate ID",IF(OR($B269="",$C269="",$D269="",$H269="",$I269="",$K269="",$L269="",$Q269=""),"Missing required field",IF(AND($K269="Closed",$P269=""),"Closed without Resolved At",IF(AND($P269&lt;&gt;"",$P269&lt;$B269),"Resolved before Reported",IF(AND($Q269&lt;&gt;"",$Q269&lt;$B269),"Last Updated before Reported","OK")))))))</f>
        <v/>
      </c>
    </row>
    <row r="270">
      <c r="A270" s="17" t="n"/>
      <c r="B270" s="41" t="n"/>
      <c r="C270" s="42" t="n"/>
      <c r="D270" s="17" t="n"/>
      <c r="E270" s="20" t="n"/>
      <c r="F270" s="17" t="n"/>
      <c r="G270" s="17" t="n"/>
      <c r="H270" s="17" t="n"/>
      <c r="I270" s="17" t="n"/>
      <c r="J270" s="41" t="n"/>
      <c r="K270" s="17" t="n"/>
      <c r="L270" s="17" t="n"/>
      <c r="M270" s="17" t="n"/>
      <c r="N270" s="20" t="n"/>
      <c r="O270" s="42" t="n"/>
      <c r="P270" s="41" t="n"/>
      <c r="Q270" s="41" t="n"/>
      <c r="R270" s="43" t="n"/>
      <c r="S270" s="22">
        <f>IF(COUNTA($A270:$R270)=0,"",IFERROR(IF($J270="","",MAX(0,ROUND((IF(OR($K270="Closed",$K270="Canceled"),IF($P270="",$Q270,$P270),'Settings'!$B$8)-$J270)*1440,0))),""))</f>
        <v/>
      </c>
      <c r="T270" s="44">
        <f>IF(COUNTA($A270:$R270)=0,"",IFERROR(IF($B270="","",MAX(0,ROUND((IF(OR($K270="Closed",$K270="Canceled"),IF($P270="",$Q270,$P270),'Settings'!$B$8)-$B270)*24,1))),""))</f>
        <v/>
      </c>
      <c r="U270" s="44">
        <f>IF(COUNTA($A270:$R270)=0,"",IFERROR(VLOOKUP($I270,'Settings'!$A$12:$B$15,2,FALSE),""))</f>
        <v/>
      </c>
      <c r="V270" s="45">
        <f>IF(COUNTA($A270:$R270)=0,"",IFERROR(IF(OR($B270="",$U270=""),"",$B270+$U270/24),""))</f>
        <v/>
      </c>
      <c r="W270" s="25">
        <f>IF(COUNTA($A270:$R270)=0,"",IFERROR(IF($V270="","",IF(OR($K270="Closed",$K270="Canceled"),IF(IF($P270="",$Q270,$P270)&lt;=$V270,"Met","Missed"),IF('Settings'!$B$8&gt;$V270,"Overdue","Within Target"))),""))</f>
        <v/>
      </c>
      <c r="X270" s="46">
        <f>IF(COUNTA($A270:$R270)=0,"",IFERROR(ROUND($S270/60*'Settings'!$B$5,2),0))</f>
        <v/>
      </c>
      <c r="Y270" s="46">
        <f>IF(COUNTA($A270:$R270)=0,"",IFERROR($R270+$X270,0))</f>
        <v/>
      </c>
      <c r="Z270" s="25">
        <f>IF(COUNTA($A270:$R270)=0,"",IFERROR(IF(OR($K270="Closed",$K270="Canceled"),"No",IF($O270="","Missing Due Date",IF(INT($O270)&lt;INT('Settings'!$B$8),"Overdue",IF(INT($O270)=INT('Settings'!$B$8),"Due Today",IF(INT($O270)&lt;=INT('Settings'!$B$8)+'Settings'!$B$6,"Due Soon","Upcoming"))))),"Check date"))</f>
        <v/>
      </c>
      <c r="AA270" s="27">
        <f>IF(COUNTA($A270:$R270)=0,"",IF($A270="","Missing ID",IF(COUNTIF($A$5:$A$1004,$A270)&gt;1,"Duplicate ID",IF(OR($B270="",$C270="",$D270="",$H270="",$I270="",$K270="",$L270="",$Q270=""),"Missing required field",IF(AND($K270="Closed",$P270=""),"Closed without Resolved At",IF(AND($P270&lt;&gt;"",$P270&lt;$B270),"Resolved before Reported",IF(AND($Q270&lt;&gt;"",$Q270&lt;$B270),"Last Updated before Reported","OK")))))))</f>
        <v/>
      </c>
    </row>
    <row r="271">
      <c r="A271" s="17" t="n"/>
      <c r="B271" s="41" t="n"/>
      <c r="C271" s="42" t="n"/>
      <c r="D271" s="17" t="n"/>
      <c r="E271" s="20" t="n"/>
      <c r="F271" s="17" t="n"/>
      <c r="G271" s="17" t="n"/>
      <c r="H271" s="17" t="n"/>
      <c r="I271" s="17" t="n"/>
      <c r="J271" s="41" t="n"/>
      <c r="K271" s="17" t="n"/>
      <c r="L271" s="17" t="n"/>
      <c r="M271" s="17" t="n"/>
      <c r="N271" s="20" t="n"/>
      <c r="O271" s="42" t="n"/>
      <c r="P271" s="41" t="n"/>
      <c r="Q271" s="41" t="n"/>
      <c r="R271" s="43" t="n"/>
      <c r="S271" s="22">
        <f>IF(COUNTA($A271:$R271)=0,"",IFERROR(IF($J271="","",MAX(0,ROUND((IF(OR($K271="Closed",$K271="Canceled"),IF($P271="",$Q271,$P271),'Settings'!$B$8)-$J271)*1440,0))),""))</f>
        <v/>
      </c>
      <c r="T271" s="44">
        <f>IF(COUNTA($A271:$R271)=0,"",IFERROR(IF($B271="","",MAX(0,ROUND((IF(OR($K271="Closed",$K271="Canceled"),IF($P271="",$Q271,$P271),'Settings'!$B$8)-$B271)*24,1))),""))</f>
        <v/>
      </c>
      <c r="U271" s="44">
        <f>IF(COUNTA($A271:$R271)=0,"",IFERROR(VLOOKUP($I271,'Settings'!$A$12:$B$15,2,FALSE),""))</f>
        <v/>
      </c>
      <c r="V271" s="45">
        <f>IF(COUNTA($A271:$R271)=0,"",IFERROR(IF(OR($B271="",$U271=""),"",$B271+$U271/24),""))</f>
        <v/>
      </c>
      <c r="W271" s="25">
        <f>IF(COUNTA($A271:$R271)=0,"",IFERROR(IF($V271="","",IF(OR($K271="Closed",$K271="Canceled"),IF(IF($P271="",$Q271,$P271)&lt;=$V271,"Met","Missed"),IF('Settings'!$B$8&gt;$V271,"Overdue","Within Target"))),""))</f>
        <v/>
      </c>
      <c r="X271" s="46">
        <f>IF(COUNTA($A271:$R271)=0,"",IFERROR(ROUND($S271/60*'Settings'!$B$5,2),0))</f>
        <v/>
      </c>
      <c r="Y271" s="46">
        <f>IF(COUNTA($A271:$R271)=0,"",IFERROR($R271+$X271,0))</f>
        <v/>
      </c>
      <c r="Z271" s="25">
        <f>IF(COUNTA($A271:$R271)=0,"",IFERROR(IF(OR($K271="Closed",$K271="Canceled"),"No",IF($O271="","Missing Due Date",IF(INT($O271)&lt;INT('Settings'!$B$8),"Overdue",IF(INT($O271)=INT('Settings'!$B$8),"Due Today",IF(INT($O271)&lt;=INT('Settings'!$B$8)+'Settings'!$B$6,"Due Soon","Upcoming"))))),"Check date"))</f>
        <v/>
      </c>
      <c r="AA271" s="27">
        <f>IF(COUNTA($A271:$R271)=0,"",IF($A271="","Missing ID",IF(COUNTIF($A$5:$A$1004,$A271)&gt;1,"Duplicate ID",IF(OR($B271="",$C271="",$D271="",$H271="",$I271="",$K271="",$L271="",$Q271=""),"Missing required field",IF(AND($K271="Closed",$P271=""),"Closed without Resolved At",IF(AND($P271&lt;&gt;"",$P271&lt;$B271),"Resolved before Reported",IF(AND($Q271&lt;&gt;"",$Q271&lt;$B271),"Last Updated before Reported","OK")))))))</f>
        <v/>
      </c>
    </row>
    <row r="272">
      <c r="A272" s="17" t="n"/>
      <c r="B272" s="41" t="n"/>
      <c r="C272" s="42" t="n"/>
      <c r="D272" s="17" t="n"/>
      <c r="E272" s="20" t="n"/>
      <c r="F272" s="17" t="n"/>
      <c r="G272" s="17" t="n"/>
      <c r="H272" s="17" t="n"/>
      <c r="I272" s="17" t="n"/>
      <c r="J272" s="41" t="n"/>
      <c r="K272" s="17" t="n"/>
      <c r="L272" s="17" t="n"/>
      <c r="M272" s="17" t="n"/>
      <c r="N272" s="20" t="n"/>
      <c r="O272" s="42" t="n"/>
      <c r="P272" s="41" t="n"/>
      <c r="Q272" s="41" t="n"/>
      <c r="R272" s="43" t="n"/>
      <c r="S272" s="22">
        <f>IF(COUNTA($A272:$R272)=0,"",IFERROR(IF($J272="","",MAX(0,ROUND((IF(OR($K272="Closed",$K272="Canceled"),IF($P272="",$Q272,$P272),'Settings'!$B$8)-$J272)*1440,0))),""))</f>
        <v/>
      </c>
      <c r="T272" s="44">
        <f>IF(COUNTA($A272:$R272)=0,"",IFERROR(IF($B272="","",MAX(0,ROUND((IF(OR($K272="Closed",$K272="Canceled"),IF($P272="",$Q272,$P272),'Settings'!$B$8)-$B272)*24,1))),""))</f>
        <v/>
      </c>
      <c r="U272" s="44">
        <f>IF(COUNTA($A272:$R272)=0,"",IFERROR(VLOOKUP($I272,'Settings'!$A$12:$B$15,2,FALSE),""))</f>
        <v/>
      </c>
      <c r="V272" s="45">
        <f>IF(COUNTA($A272:$R272)=0,"",IFERROR(IF(OR($B272="",$U272=""),"",$B272+$U272/24),""))</f>
        <v/>
      </c>
      <c r="W272" s="25">
        <f>IF(COUNTA($A272:$R272)=0,"",IFERROR(IF($V272="","",IF(OR($K272="Closed",$K272="Canceled"),IF(IF($P272="",$Q272,$P272)&lt;=$V272,"Met","Missed"),IF('Settings'!$B$8&gt;$V272,"Overdue","Within Target"))),""))</f>
        <v/>
      </c>
      <c r="X272" s="46">
        <f>IF(COUNTA($A272:$R272)=0,"",IFERROR(ROUND($S272/60*'Settings'!$B$5,2),0))</f>
        <v/>
      </c>
      <c r="Y272" s="46">
        <f>IF(COUNTA($A272:$R272)=0,"",IFERROR($R272+$X272,0))</f>
        <v/>
      </c>
      <c r="Z272" s="25">
        <f>IF(COUNTA($A272:$R272)=0,"",IFERROR(IF(OR($K272="Closed",$K272="Canceled"),"No",IF($O272="","Missing Due Date",IF(INT($O272)&lt;INT('Settings'!$B$8),"Overdue",IF(INT($O272)=INT('Settings'!$B$8),"Due Today",IF(INT($O272)&lt;=INT('Settings'!$B$8)+'Settings'!$B$6,"Due Soon","Upcoming"))))),"Check date"))</f>
        <v/>
      </c>
      <c r="AA272" s="27">
        <f>IF(COUNTA($A272:$R272)=0,"",IF($A272="","Missing ID",IF(COUNTIF($A$5:$A$1004,$A272)&gt;1,"Duplicate ID",IF(OR($B272="",$C272="",$D272="",$H272="",$I272="",$K272="",$L272="",$Q272=""),"Missing required field",IF(AND($K272="Closed",$P272=""),"Closed without Resolved At",IF(AND($P272&lt;&gt;"",$P272&lt;$B272),"Resolved before Reported",IF(AND($Q272&lt;&gt;"",$Q272&lt;$B272),"Last Updated before Reported","OK")))))))</f>
        <v/>
      </c>
    </row>
    <row r="273">
      <c r="A273" s="17" t="n"/>
      <c r="B273" s="41" t="n"/>
      <c r="C273" s="42" t="n"/>
      <c r="D273" s="17" t="n"/>
      <c r="E273" s="20" t="n"/>
      <c r="F273" s="17" t="n"/>
      <c r="G273" s="17" t="n"/>
      <c r="H273" s="17" t="n"/>
      <c r="I273" s="17" t="n"/>
      <c r="J273" s="41" t="n"/>
      <c r="K273" s="17" t="n"/>
      <c r="L273" s="17" t="n"/>
      <c r="M273" s="17" t="n"/>
      <c r="N273" s="20" t="n"/>
      <c r="O273" s="42" t="n"/>
      <c r="P273" s="41" t="n"/>
      <c r="Q273" s="41" t="n"/>
      <c r="R273" s="43" t="n"/>
      <c r="S273" s="22">
        <f>IF(COUNTA($A273:$R273)=0,"",IFERROR(IF($J273="","",MAX(0,ROUND((IF(OR($K273="Closed",$K273="Canceled"),IF($P273="",$Q273,$P273),'Settings'!$B$8)-$J273)*1440,0))),""))</f>
        <v/>
      </c>
      <c r="T273" s="44">
        <f>IF(COUNTA($A273:$R273)=0,"",IFERROR(IF($B273="","",MAX(0,ROUND((IF(OR($K273="Closed",$K273="Canceled"),IF($P273="",$Q273,$P273),'Settings'!$B$8)-$B273)*24,1))),""))</f>
        <v/>
      </c>
      <c r="U273" s="44">
        <f>IF(COUNTA($A273:$R273)=0,"",IFERROR(VLOOKUP($I273,'Settings'!$A$12:$B$15,2,FALSE),""))</f>
        <v/>
      </c>
      <c r="V273" s="45">
        <f>IF(COUNTA($A273:$R273)=0,"",IFERROR(IF(OR($B273="",$U273=""),"",$B273+$U273/24),""))</f>
        <v/>
      </c>
      <c r="W273" s="25">
        <f>IF(COUNTA($A273:$R273)=0,"",IFERROR(IF($V273="","",IF(OR($K273="Closed",$K273="Canceled"),IF(IF($P273="",$Q273,$P273)&lt;=$V273,"Met","Missed"),IF('Settings'!$B$8&gt;$V273,"Overdue","Within Target"))),""))</f>
        <v/>
      </c>
      <c r="X273" s="46">
        <f>IF(COUNTA($A273:$R273)=0,"",IFERROR(ROUND($S273/60*'Settings'!$B$5,2),0))</f>
        <v/>
      </c>
      <c r="Y273" s="46">
        <f>IF(COUNTA($A273:$R273)=0,"",IFERROR($R273+$X273,0))</f>
        <v/>
      </c>
      <c r="Z273" s="25">
        <f>IF(COUNTA($A273:$R273)=0,"",IFERROR(IF(OR($K273="Closed",$K273="Canceled"),"No",IF($O273="","Missing Due Date",IF(INT($O273)&lt;INT('Settings'!$B$8),"Overdue",IF(INT($O273)=INT('Settings'!$B$8),"Due Today",IF(INT($O273)&lt;=INT('Settings'!$B$8)+'Settings'!$B$6,"Due Soon","Upcoming"))))),"Check date"))</f>
        <v/>
      </c>
      <c r="AA273" s="27">
        <f>IF(COUNTA($A273:$R273)=0,"",IF($A273="","Missing ID",IF(COUNTIF($A$5:$A$1004,$A273)&gt;1,"Duplicate ID",IF(OR($B273="",$C273="",$D273="",$H273="",$I273="",$K273="",$L273="",$Q273=""),"Missing required field",IF(AND($K273="Closed",$P273=""),"Closed without Resolved At",IF(AND($P273&lt;&gt;"",$P273&lt;$B273),"Resolved before Reported",IF(AND($Q273&lt;&gt;"",$Q273&lt;$B273),"Last Updated before Reported","OK")))))))</f>
        <v/>
      </c>
    </row>
    <row r="274">
      <c r="A274" s="17" t="n"/>
      <c r="B274" s="41" t="n"/>
      <c r="C274" s="42" t="n"/>
      <c r="D274" s="17" t="n"/>
      <c r="E274" s="20" t="n"/>
      <c r="F274" s="17" t="n"/>
      <c r="G274" s="17" t="n"/>
      <c r="H274" s="17" t="n"/>
      <c r="I274" s="17" t="n"/>
      <c r="J274" s="41" t="n"/>
      <c r="K274" s="17" t="n"/>
      <c r="L274" s="17" t="n"/>
      <c r="M274" s="17" t="n"/>
      <c r="N274" s="20" t="n"/>
      <c r="O274" s="42" t="n"/>
      <c r="P274" s="41" t="n"/>
      <c r="Q274" s="41" t="n"/>
      <c r="R274" s="43" t="n"/>
      <c r="S274" s="22">
        <f>IF(COUNTA($A274:$R274)=0,"",IFERROR(IF($J274="","",MAX(0,ROUND((IF(OR($K274="Closed",$K274="Canceled"),IF($P274="",$Q274,$P274),'Settings'!$B$8)-$J274)*1440,0))),""))</f>
        <v/>
      </c>
      <c r="T274" s="44">
        <f>IF(COUNTA($A274:$R274)=0,"",IFERROR(IF($B274="","",MAX(0,ROUND((IF(OR($K274="Closed",$K274="Canceled"),IF($P274="",$Q274,$P274),'Settings'!$B$8)-$B274)*24,1))),""))</f>
        <v/>
      </c>
      <c r="U274" s="44">
        <f>IF(COUNTA($A274:$R274)=0,"",IFERROR(VLOOKUP($I274,'Settings'!$A$12:$B$15,2,FALSE),""))</f>
        <v/>
      </c>
      <c r="V274" s="45">
        <f>IF(COUNTA($A274:$R274)=0,"",IFERROR(IF(OR($B274="",$U274=""),"",$B274+$U274/24),""))</f>
        <v/>
      </c>
      <c r="W274" s="25">
        <f>IF(COUNTA($A274:$R274)=0,"",IFERROR(IF($V274="","",IF(OR($K274="Closed",$K274="Canceled"),IF(IF($P274="",$Q274,$P274)&lt;=$V274,"Met","Missed"),IF('Settings'!$B$8&gt;$V274,"Overdue","Within Target"))),""))</f>
        <v/>
      </c>
      <c r="X274" s="46">
        <f>IF(COUNTA($A274:$R274)=0,"",IFERROR(ROUND($S274/60*'Settings'!$B$5,2),0))</f>
        <v/>
      </c>
      <c r="Y274" s="46">
        <f>IF(COUNTA($A274:$R274)=0,"",IFERROR($R274+$X274,0))</f>
        <v/>
      </c>
      <c r="Z274" s="25">
        <f>IF(COUNTA($A274:$R274)=0,"",IFERROR(IF(OR($K274="Closed",$K274="Canceled"),"No",IF($O274="","Missing Due Date",IF(INT($O274)&lt;INT('Settings'!$B$8),"Overdue",IF(INT($O274)=INT('Settings'!$B$8),"Due Today",IF(INT($O274)&lt;=INT('Settings'!$B$8)+'Settings'!$B$6,"Due Soon","Upcoming"))))),"Check date"))</f>
        <v/>
      </c>
      <c r="AA274" s="27">
        <f>IF(COUNTA($A274:$R274)=0,"",IF($A274="","Missing ID",IF(COUNTIF($A$5:$A$1004,$A274)&gt;1,"Duplicate ID",IF(OR($B274="",$C274="",$D274="",$H274="",$I274="",$K274="",$L274="",$Q274=""),"Missing required field",IF(AND($K274="Closed",$P274=""),"Closed without Resolved At",IF(AND($P274&lt;&gt;"",$P274&lt;$B274),"Resolved before Reported",IF(AND($Q274&lt;&gt;"",$Q274&lt;$B274),"Last Updated before Reported","OK")))))))</f>
        <v/>
      </c>
    </row>
    <row r="275">
      <c r="A275" s="17" t="n"/>
      <c r="B275" s="41" t="n"/>
      <c r="C275" s="42" t="n"/>
      <c r="D275" s="17" t="n"/>
      <c r="E275" s="20" t="n"/>
      <c r="F275" s="17" t="n"/>
      <c r="G275" s="17" t="n"/>
      <c r="H275" s="17" t="n"/>
      <c r="I275" s="17" t="n"/>
      <c r="J275" s="41" t="n"/>
      <c r="K275" s="17" t="n"/>
      <c r="L275" s="17" t="n"/>
      <c r="M275" s="17" t="n"/>
      <c r="N275" s="20" t="n"/>
      <c r="O275" s="42" t="n"/>
      <c r="P275" s="41" t="n"/>
      <c r="Q275" s="41" t="n"/>
      <c r="R275" s="43" t="n"/>
      <c r="S275" s="22">
        <f>IF(COUNTA($A275:$R275)=0,"",IFERROR(IF($J275="","",MAX(0,ROUND((IF(OR($K275="Closed",$K275="Canceled"),IF($P275="",$Q275,$P275),'Settings'!$B$8)-$J275)*1440,0))),""))</f>
        <v/>
      </c>
      <c r="T275" s="44">
        <f>IF(COUNTA($A275:$R275)=0,"",IFERROR(IF($B275="","",MAX(0,ROUND((IF(OR($K275="Closed",$K275="Canceled"),IF($P275="",$Q275,$P275),'Settings'!$B$8)-$B275)*24,1))),""))</f>
        <v/>
      </c>
      <c r="U275" s="44">
        <f>IF(COUNTA($A275:$R275)=0,"",IFERROR(VLOOKUP($I275,'Settings'!$A$12:$B$15,2,FALSE),""))</f>
        <v/>
      </c>
      <c r="V275" s="45">
        <f>IF(COUNTA($A275:$R275)=0,"",IFERROR(IF(OR($B275="",$U275=""),"",$B275+$U275/24),""))</f>
        <v/>
      </c>
      <c r="W275" s="25">
        <f>IF(COUNTA($A275:$R275)=0,"",IFERROR(IF($V275="","",IF(OR($K275="Closed",$K275="Canceled"),IF(IF($P275="",$Q275,$P275)&lt;=$V275,"Met","Missed"),IF('Settings'!$B$8&gt;$V275,"Overdue","Within Target"))),""))</f>
        <v/>
      </c>
      <c r="X275" s="46">
        <f>IF(COUNTA($A275:$R275)=0,"",IFERROR(ROUND($S275/60*'Settings'!$B$5,2),0))</f>
        <v/>
      </c>
      <c r="Y275" s="46">
        <f>IF(COUNTA($A275:$R275)=0,"",IFERROR($R275+$X275,0))</f>
        <v/>
      </c>
      <c r="Z275" s="25">
        <f>IF(COUNTA($A275:$R275)=0,"",IFERROR(IF(OR($K275="Closed",$K275="Canceled"),"No",IF($O275="","Missing Due Date",IF(INT($O275)&lt;INT('Settings'!$B$8),"Overdue",IF(INT($O275)=INT('Settings'!$B$8),"Due Today",IF(INT($O275)&lt;=INT('Settings'!$B$8)+'Settings'!$B$6,"Due Soon","Upcoming"))))),"Check date"))</f>
        <v/>
      </c>
      <c r="AA275" s="27">
        <f>IF(COUNTA($A275:$R275)=0,"",IF($A275="","Missing ID",IF(COUNTIF($A$5:$A$1004,$A275)&gt;1,"Duplicate ID",IF(OR($B275="",$C275="",$D275="",$H275="",$I275="",$K275="",$L275="",$Q275=""),"Missing required field",IF(AND($K275="Closed",$P275=""),"Closed without Resolved At",IF(AND($P275&lt;&gt;"",$P275&lt;$B275),"Resolved before Reported",IF(AND($Q275&lt;&gt;"",$Q275&lt;$B275),"Last Updated before Reported","OK")))))))</f>
        <v/>
      </c>
    </row>
    <row r="276">
      <c r="A276" s="17" t="n"/>
      <c r="B276" s="41" t="n"/>
      <c r="C276" s="42" t="n"/>
      <c r="D276" s="17" t="n"/>
      <c r="E276" s="20" t="n"/>
      <c r="F276" s="17" t="n"/>
      <c r="G276" s="17" t="n"/>
      <c r="H276" s="17" t="n"/>
      <c r="I276" s="17" t="n"/>
      <c r="J276" s="41" t="n"/>
      <c r="K276" s="17" t="n"/>
      <c r="L276" s="17" t="n"/>
      <c r="M276" s="17" t="n"/>
      <c r="N276" s="20" t="n"/>
      <c r="O276" s="42" t="n"/>
      <c r="P276" s="41" t="n"/>
      <c r="Q276" s="41" t="n"/>
      <c r="R276" s="43" t="n"/>
      <c r="S276" s="22">
        <f>IF(COUNTA($A276:$R276)=0,"",IFERROR(IF($J276="","",MAX(0,ROUND((IF(OR($K276="Closed",$K276="Canceled"),IF($P276="",$Q276,$P276),'Settings'!$B$8)-$J276)*1440,0))),""))</f>
        <v/>
      </c>
      <c r="T276" s="44">
        <f>IF(COUNTA($A276:$R276)=0,"",IFERROR(IF($B276="","",MAX(0,ROUND((IF(OR($K276="Closed",$K276="Canceled"),IF($P276="",$Q276,$P276),'Settings'!$B$8)-$B276)*24,1))),""))</f>
        <v/>
      </c>
      <c r="U276" s="44">
        <f>IF(COUNTA($A276:$R276)=0,"",IFERROR(VLOOKUP($I276,'Settings'!$A$12:$B$15,2,FALSE),""))</f>
        <v/>
      </c>
      <c r="V276" s="45">
        <f>IF(COUNTA($A276:$R276)=0,"",IFERROR(IF(OR($B276="",$U276=""),"",$B276+$U276/24),""))</f>
        <v/>
      </c>
      <c r="W276" s="25">
        <f>IF(COUNTA($A276:$R276)=0,"",IFERROR(IF($V276="","",IF(OR($K276="Closed",$K276="Canceled"),IF(IF($P276="",$Q276,$P276)&lt;=$V276,"Met","Missed"),IF('Settings'!$B$8&gt;$V276,"Overdue","Within Target"))),""))</f>
        <v/>
      </c>
      <c r="X276" s="46">
        <f>IF(COUNTA($A276:$R276)=0,"",IFERROR(ROUND($S276/60*'Settings'!$B$5,2),0))</f>
        <v/>
      </c>
      <c r="Y276" s="46">
        <f>IF(COUNTA($A276:$R276)=0,"",IFERROR($R276+$X276,0))</f>
        <v/>
      </c>
      <c r="Z276" s="25">
        <f>IF(COUNTA($A276:$R276)=0,"",IFERROR(IF(OR($K276="Closed",$K276="Canceled"),"No",IF($O276="","Missing Due Date",IF(INT($O276)&lt;INT('Settings'!$B$8),"Overdue",IF(INT($O276)=INT('Settings'!$B$8),"Due Today",IF(INT($O276)&lt;=INT('Settings'!$B$8)+'Settings'!$B$6,"Due Soon","Upcoming"))))),"Check date"))</f>
        <v/>
      </c>
      <c r="AA276" s="27">
        <f>IF(COUNTA($A276:$R276)=0,"",IF($A276="","Missing ID",IF(COUNTIF($A$5:$A$1004,$A276)&gt;1,"Duplicate ID",IF(OR($B276="",$C276="",$D276="",$H276="",$I276="",$K276="",$L276="",$Q276=""),"Missing required field",IF(AND($K276="Closed",$P276=""),"Closed without Resolved At",IF(AND($P276&lt;&gt;"",$P276&lt;$B276),"Resolved before Reported",IF(AND($Q276&lt;&gt;"",$Q276&lt;$B276),"Last Updated before Reported","OK")))))))</f>
        <v/>
      </c>
    </row>
    <row r="277">
      <c r="A277" s="17" t="n"/>
      <c r="B277" s="41" t="n"/>
      <c r="C277" s="42" t="n"/>
      <c r="D277" s="17" t="n"/>
      <c r="E277" s="20" t="n"/>
      <c r="F277" s="17" t="n"/>
      <c r="G277" s="17" t="n"/>
      <c r="H277" s="17" t="n"/>
      <c r="I277" s="17" t="n"/>
      <c r="J277" s="41" t="n"/>
      <c r="K277" s="17" t="n"/>
      <c r="L277" s="17" t="n"/>
      <c r="M277" s="17" t="n"/>
      <c r="N277" s="20" t="n"/>
      <c r="O277" s="42" t="n"/>
      <c r="P277" s="41" t="n"/>
      <c r="Q277" s="41" t="n"/>
      <c r="R277" s="43" t="n"/>
      <c r="S277" s="22">
        <f>IF(COUNTA($A277:$R277)=0,"",IFERROR(IF($J277="","",MAX(0,ROUND((IF(OR($K277="Closed",$K277="Canceled"),IF($P277="",$Q277,$P277),'Settings'!$B$8)-$J277)*1440,0))),""))</f>
        <v/>
      </c>
      <c r="T277" s="44">
        <f>IF(COUNTA($A277:$R277)=0,"",IFERROR(IF($B277="","",MAX(0,ROUND((IF(OR($K277="Closed",$K277="Canceled"),IF($P277="",$Q277,$P277),'Settings'!$B$8)-$B277)*24,1))),""))</f>
        <v/>
      </c>
      <c r="U277" s="44">
        <f>IF(COUNTA($A277:$R277)=0,"",IFERROR(VLOOKUP($I277,'Settings'!$A$12:$B$15,2,FALSE),""))</f>
        <v/>
      </c>
      <c r="V277" s="45">
        <f>IF(COUNTA($A277:$R277)=0,"",IFERROR(IF(OR($B277="",$U277=""),"",$B277+$U277/24),""))</f>
        <v/>
      </c>
      <c r="W277" s="25">
        <f>IF(COUNTA($A277:$R277)=0,"",IFERROR(IF($V277="","",IF(OR($K277="Closed",$K277="Canceled"),IF(IF($P277="",$Q277,$P277)&lt;=$V277,"Met","Missed"),IF('Settings'!$B$8&gt;$V277,"Overdue","Within Target"))),""))</f>
        <v/>
      </c>
      <c r="X277" s="46">
        <f>IF(COUNTA($A277:$R277)=0,"",IFERROR(ROUND($S277/60*'Settings'!$B$5,2),0))</f>
        <v/>
      </c>
      <c r="Y277" s="46">
        <f>IF(COUNTA($A277:$R277)=0,"",IFERROR($R277+$X277,0))</f>
        <v/>
      </c>
      <c r="Z277" s="25">
        <f>IF(COUNTA($A277:$R277)=0,"",IFERROR(IF(OR($K277="Closed",$K277="Canceled"),"No",IF($O277="","Missing Due Date",IF(INT($O277)&lt;INT('Settings'!$B$8),"Overdue",IF(INT($O277)=INT('Settings'!$B$8),"Due Today",IF(INT($O277)&lt;=INT('Settings'!$B$8)+'Settings'!$B$6,"Due Soon","Upcoming"))))),"Check date"))</f>
        <v/>
      </c>
      <c r="AA277" s="27">
        <f>IF(COUNTA($A277:$R277)=0,"",IF($A277="","Missing ID",IF(COUNTIF($A$5:$A$1004,$A277)&gt;1,"Duplicate ID",IF(OR($B277="",$C277="",$D277="",$H277="",$I277="",$K277="",$L277="",$Q277=""),"Missing required field",IF(AND($K277="Closed",$P277=""),"Closed without Resolved At",IF(AND($P277&lt;&gt;"",$P277&lt;$B277),"Resolved before Reported",IF(AND($Q277&lt;&gt;"",$Q277&lt;$B277),"Last Updated before Reported","OK")))))))</f>
        <v/>
      </c>
    </row>
    <row r="278">
      <c r="A278" s="17" t="n"/>
      <c r="B278" s="41" t="n"/>
      <c r="C278" s="42" t="n"/>
      <c r="D278" s="17" t="n"/>
      <c r="E278" s="20" t="n"/>
      <c r="F278" s="17" t="n"/>
      <c r="G278" s="17" t="n"/>
      <c r="H278" s="17" t="n"/>
      <c r="I278" s="17" t="n"/>
      <c r="J278" s="41" t="n"/>
      <c r="K278" s="17" t="n"/>
      <c r="L278" s="17" t="n"/>
      <c r="M278" s="17" t="n"/>
      <c r="N278" s="20" t="n"/>
      <c r="O278" s="42" t="n"/>
      <c r="P278" s="41" t="n"/>
      <c r="Q278" s="41" t="n"/>
      <c r="R278" s="43" t="n"/>
      <c r="S278" s="22">
        <f>IF(COUNTA($A278:$R278)=0,"",IFERROR(IF($J278="","",MAX(0,ROUND((IF(OR($K278="Closed",$K278="Canceled"),IF($P278="",$Q278,$P278),'Settings'!$B$8)-$J278)*1440,0))),""))</f>
        <v/>
      </c>
      <c r="T278" s="44">
        <f>IF(COUNTA($A278:$R278)=0,"",IFERROR(IF($B278="","",MAX(0,ROUND((IF(OR($K278="Closed",$K278="Canceled"),IF($P278="",$Q278,$P278),'Settings'!$B$8)-$B278)*24,1))),""))</f>
        <v/>
      </c>
      <c r="U278" s="44">
        <f>IF(COUNTA($A278:$R278)=0,"",IFERROR(VLOOKUP($I278,'Settings'!$A$12:$B$15,2,FALSE),""))</f>
        <v/>
      </c>
      <c r="V278" s="45">
        <f>IF(COUNTA($A278:$R278)=0,"",IFERROR(IF(OR($B278="",$U278=""),"",$B278+$U278/24),""))</f>
        <v/>
      </c>
      <c r="W278" s="25">
        <f>IF(COUNTA($A278:$R278)=0,"",IFERROR(IF($V278="","",IF(OR($K278="Closed",$K278="Canceled"),IF(IF($P278="",$Q278,$P278)&lt;=$V278,"Met","Missed"),IF('Settings'!$B$8&gt;$V278,"Overdue","Within Target"))),""))</f>
        <v/>
      </c>
      <c r="X278" s="46">
        <f>IF(COUNTA($A278:$R278)=0,"",IFERROR(ROUND($S278/60*'Settings'!$B$5,2),0))</f>
        <v/>
      </c>
      <c r="Y278" s="46">
        <f>IF(COUNTA($A278:$R278)=0,"",IFERROR($R278+$X278,0))</f>
        <v/>
      </c>
      <c r="Z278" s="25">
        <f>IF(COUNTA($A278:$R278)=0,"",IFERROR(IF(OR($K278="Closed",$K278="Canceled"),"No",IF($O278="","Missing Due Date",IF(INT($O278)&lt;INT('Settings'!$B$8),"Overdue",IF(INT($O278)=INT('Settings'!$B$8),"Due Today",IF(INT($O278)&lt;=INT('Settings'!$B$8)+'Settings'!$B$6,"Due Soon","Upcoming"))))),"Check date"))</f>
        <v/>
      </c>
      <c r="AA278" s="27">
        <f>IF(COUNTA($A278:$R278)=0,"",IF($A278="","Missing ID",IF(COUNTIF($A$5:$A$1004,$A278)&gt;1,"Duplicate ID",IF(OR($B278="",$C278="",$D278="",$H278="",$I278="",$K278="",$L278="",$Q278=""),"Missing required field",IF(AND($K278="Closed",$P278=""),"Closed without Resolved At",IF(AND($P278&lt;&gt;"",$P278&lt;$B278),"Resolved before Reported",IF(AND($Q278&lt;&gt;"",$Q278&lt;$B278),"Last Updated before Reported","OK")))))))</f>
        <v/>
      </c>
    </row>
    <row r="279">
      <c r="A279" s="17" t="n"/>
      <c r="B279" s="41" t="n"/>
      <c r="C279" s="42" t="n"/>
      <c r="D279" s="17" t="n"/>
      <c r="E279" s="20" t="n"/>
      <c r="F279" s="17" t="n"/>
      <c r="G279" s="17" t="n"/>
      <c r="H279" s="17" t="n"/>
      <c r="I279" s="17" t="n"/>
      <c r="J279" s="41" t="n"/>
      <c r="K279" s="17" t="n"/>
      <c r="L279" s="17" t="n"/>
      <c r="M279" s="17" t="n"/>
      <c r="N279" s="20" t="n"/>
      <c r="O279" s="42" t="n"/>
      <c r="P279" s="41" t="n"/>
      <c r="Q279" s="41" t="n"/>
      <c r="R279" s="43" t="n"/>
      <c r="S279" s="22">
        <f>IF(COUNTA($A279:$R279)=0,"",IFERROR(IF($J279="","",MAX(0,ROUND((IF(OR($K279="Closed",$K279="Canceled"),IF($P279="",$Q279,$P279),'Settings'!$B$8)-$J279)*1440,0))),""))</f>
        <v/>
      </c>
      <c r="T279" s="44">
        <f>IF(COUNTA($A279:$R279)=0,"",IFERROR(IF($B279="","",MAX(0,ROUND((IF(OR($K279="Closed",$K279="Canceled"),IF($P279="",$Q279,$P279),'Settings'!$B$8)-$B279)*24,1))),""))</f>
        <v/>
      </c>
      <c r="U279" s="44">
        <f>IF(COUNTA($A279:$R279)=0,"",IFERROR(VLOOKUP($I279,'Settings'!$A$12:$B$15,2,FALSE),""))</f>
        <v/>
      </c>
      <c r="V279" s="45">
        <f>IF(COUNTA($A279:$R279)=0,"",IFERROR(IF(OR($B279="",$U279=""),"",$B279+$U279/24),""))</f>
        <v/>
      </c>
      <c r="W279" s="25">
        <f>IF(COUNTA($A279:$R279)=0,"",IFERROR(IF($V279="","",IF(OR($K279="Closed",$K279="Canceled"),IF(IF($P279="",$Q279,$P279)&lt;=$V279,"Met","Missed"),IF('Settings'!$B$8&gt;$V279,"Overdue","Within Target"))),""))</f>
        <v/>
      </c>
      <c r="X279" s="46">
        <f>IF(COUNTA($A279:$R279)=0,"",IFERROR(ROUND($S279/60*'Settings'!$B$5,2),0))</f>
        <v/>
      </c>
      <c r="Y279" s="46">
        <f>IF(COUNTA($A279:$R279)=0,"",IFERROR($R279+$X279,0))</f>
        <v/>
      </c>
      <c r="Z279" s="25">
        <f>IF(COUNTA($A279:$R279)=0,"",IFERROR(IF(OR($K279="Closed",$K279="Canceled"),"No",IF($O279="","Missing Due Date",IF(INT($O279)&lt;INT('Settings'!$B$8),"Overdue",IF(INT($O279)=INT('Settings'!$B$8),"Due Today",IF(INT($O279)&lt;=INT('Settings'!$B$8)+'Settings'!$B$6,"Due Soon","Upcoming"))))),"Check date"))</f>
        <v/>
      </c>
      <c r="AA279" s="27">
        <f>IF(COUNTA($A279:$R279)=0,"",IF($A279="","Missing ID",IF(COUNTIF($A$5:$A$1004,$A279)&gt;1,"Duplicate ID",IF(OR($B279="",$C279="",$D279="",$H279="",$I279="",$K279="",$L279="",$Q279=""),"Missing required field",IF(AND($K279="Closed",$P279=""),"Closed without Resolved At",IF(AND($P279&lt;&gt;"",$P279&lt;$B279),"Resolved before Reported",IF(AND($Q279&lt;&gt;"",$Q279&lt;$B279),"Last Updated before Reported","OK")))))))</f>
        <v/>
      </c>
    </row>
    <row r="280">
      <c r="A280" s="17" t="n"/>
      <c r="B280" s="41" t="n"/>
      <c r="C280" s="42" t="n"/>
      <c r="D280" s="17" t="n"/>
      <c r="E280" s="20" t="n"/>
      <c r="F280" s="17" t="n"/>
      <c r="G280" s="17" t="n"/>
      <c r="H280" s="17" t="n"/>
      <c r="I280" s="17" t="n"/>
      <c r="J280" s="41" t="n"/>
      <c r="K280" s="17" t="n"/>
      <c r="L280" s="17" t="n"/>
      <c r="M280" s="17" t="n"/>
      <c r="N280" s="20" t="n"/>
      <c r="O280" s="42" t="n"/>
      <c r="P280" s="41" t="n"/>
      <c r="Q280" s="41" t="n"/>
      <c r="R280" s="43" t="n"/>
      <c r="S280" s="22">
        <f>IF(COUNTA($A280:$R280)=0,"",IFERROR(IF($J280="","",MAX(0,ROUND((IF(OR($K280="Closed",$K280="Canceled"),IF($P280="",$Q280,$P280),'Settings'!$B$8)-$J280)*1440,0))),""))</f>
        <v/>
      </c>
      <c r="T280" s="44">
        <f>IF(COUNTA($A280:$R280)=0,"",IFERROR(IF($B280="","",MAX(0,ROUND((IF(OR($K280="Closed",$K280="Canceled"),IF($P280="",$Q280,$P280),'Settings'!$B$8)-$B280)*24,1))),""))</f>
        <v/>
      </c>
      <c r="U280" s="44">
        <f>IF(COUNTA($A280:$R280)=0,"",IFERROR(VLOOKUP($I280,'Settings'!$A$12:$B$15,2,FALSE),""))</f>
        <v/>
      </c>
      <c r="V280" s="45">
        <f>IF(COUNTA($A280:$R280)=0,"",IFERROR(IF(OR($B280="",$U280=""),"",$B280+$U280/24),""))</f>
        <v/>
      </c>
      <c r="W280" s="25">
        <f>IF(COUNTA($A280:$R280)=0,"",IFERROR(IF($V280="","",IF(OR($K280="Closed",$K280="Canceled"),IF(IF($P280="",$Q280,$P280)&lt;=$V280,"Met","Missed"),IF('Settings'!$B$8&gt;$V280,"Overdue","Within Target"))),""))</f>
        <v/>
      </c>
      <c r="X280" s="46">
        <f>IF(COUNTA($A280:$R280)=0,"",IFERROR(ROUND($S280/60*'Settings'!$B$5,2),0))</f>
        <v/>
      </c>
      <c r="Y280" s="46">
        <f>IF(COUNTA($A280:$R280)=0,"",IFERROR($R280+$X280,0))</f>
        <v/>
      </c>
      <c r="Z280" s="25">
        <f>IF(COUNTA($A280:$R280)=0,"",IFERROR(IF(OR($K280="Closed",$K280="Canceled"),"No",IF($O280="","Missing Due Date",IF(INT($O280)&lt;INT('Settings'!$B$8),"Overdue",IF(INT($O280)=INT('Settings'!$B$8),"Due Today",IF(INT($O280)&lt;=INT('Settings'!$B$8)+'Settings'!$B$6,"Due Soon","Upcoming"))))),"Check date"))</f>
        <v/>
      </c>
      <c r="AA280" s="27">
        <f>IF(COUNTA($A280:$R280)=0,"",IF($A280="","Missing ID",IF(COUNTIF($A$5:$A$1004,$A280)&gt;1,"Duplicate ID",IF(OR($B280="",$C280="",$D280="",$H280="",$I280="",$K280="",$L280="",$Q280=""),"Missing required field",IF(AND($K280="Closed",$P280=""),"Closed without Resolved At",IF(AND($P280&lt;&gt;"",$P280&lt;$B280),"Resolved before Reported",IF(AND($Q280&lt;&gt;"",$Q280&lt;$B280),"Last Updated before Reported","OK")))))))</f>
        <v/>
      </c>
    </row>
    <row r="281">
      <c r="A281" s="17" t="n"/>
      <c r="B281" s="41" t="n"/>
      <c r="C281" s="42" t="n"/>
      <c r="D281" s="17" t="n"/>
      <c r="E281" s="20" t="n"/>
      <c r="F281" s="17" t="n"/>
      <c r="G281" s="17" t="n"/>
      <c r="H281" s="17" t="n"/>
      <c r="I281" s="17" t="n"/>
      <c r="J281" s="41" t="n"/>
      <c r="K281" s="17" t="n"/>
      <c r="L281" s="17" t="n"/>
      <c r="M281" s="17" t="n"/>
      <c r="N281" s="20" t="n"/>
      <c r="O281" s="42" t="n"/>
      <c r="P281" s="41" t="n"/>
      <c r="Q281" s="41" t="n"/>
      <c r="R281" s="43" t="n"/>
      <c r="S281" s="22">
        <f>IF(COUNTA($A281:$R281)=0,"",IFERROR(IF($J281="","",MAX(0,ROUND((IF(OR($K281="Closed",$K281="Canceled"),IF($P281="",$Q281,$P281),'Settings'!$B$8)-$J281)*1440,0))),""))</f>
        <v/>
      </c>
      <c r="T281" s="44">
        <f>IF(COUNTA($A281:$R281)=0,"",IFERROR(IF($B281="","",MAX(0,ROUND((IF(OR($K281="Closed",$K281="Canceled"),IF($P281="",$Q281,$P281),'Settings'!$B$8)-$B281)*24,1))),""))</f>
        <v/>
      </c>
      <c r="U281" s="44">
        <f>IF(COUNTA($A281:$R281)=0,"",IFERROR(VLOOKUP($I281,'Settings'!$A$12:$B$15,2,FALSE),""))</f>
        <v/>
      </c>
      <c r="V281" s="45">
        <f>IF(COUNTA($A281:$R281)=0,"",IFERROR(IF(OR($B281="",$U281=""),"",$B281+$U281/24),""))</f>
        <v/>
      </c>
      <c r="W281" s="25">
        <f>IF(COUNTA($A281:$R281)=0,"",IFERROR(IF($V281="","",IF(OR($K281="Closed",$K281="Canceled"),IF(IF($P281="",$Q281,$P281)&lt;=$V281,"Met","Missed"),IF('Settings'!$B$8&gt;$V281,"Overdue","Within Target"))),""))</f>
        <v/>
      </c>
      <c r="X281" s="46">
        <f>IF(COUNTA($A281:$R281)=0,"",IFERROR(ROUND($S281/60*'Settings'!$B$5,2),0))</f>
        <v/>
      </c>
      <c r="Y281" s="46">
        <f>IF(COUNTA($A281:$R281)=0,"",IFERROR($R281+$X281,0))</f>
        <v/>
      </c>
      <c r="Z281" s="25">
        <f>IF(COUNTA($A281:$R281)=0,"",IFERROR(IF(OR($K281="Closed",$K281="Canceled"),"No",IF($O281="","Missing Due Date",IF(INT($O281)&lt;INT('Settings'!$B$8),"Overdue",IF(INT($O281)=INT('Settings'!$B$8),"Due Today",IF(INT($O281)&lt;=INT('Settings'!$B$8)+'Settings'!$B$6,"Due Soon","Upcoming"))))),"Check date"))</f>
        <v/>
      </c>
      <c r="AA281" s="27">
        <f>IF(COUNTA($A281:$R281)=0,"",IF($A281="","Missing ID",IF(COUNTIF($A$5:$A$1004,$A281)&gt;1,"Duplicate ID",IF(OR($B281="",$C281="",$D281="",$H281="",$I281="",$K281="",$L281="",$Q281=""),"Missing required field",IF(AND($K281="Closed",$P281=""),"Closed without Resolved At",IF(AND($P281&lt;&gt;"",$P281&lt;$B281),"Resolved before Reported",IF(AND($Q281&lt;&gt;"",$Q281&lt;$B281),"Last Updated before Reported","OK")))))))</f>
        <v/>
      </c>
    </row>
    <row r="282">
      <c r="A282" s="17" t="n"/>
      <c r="B282" s="41" t="n"/>
      <c r="C282" s="42" t="n"/>
      <c r="D282" s="17" t="n"/>
      <c r="E282" s="20" t="n"/>
      <c r="F282" s="17" t="n"/>
      <c r="G282" s="17" t="n"/>
      <c r="H282" s="17" t="n"/>
      <c r="I282" s="17" t="n"/>
      <c r="J282" s="41" t="n"/>
      <c r="K282" s="17" t="n"/>
      <c r="L282" s="17" t="n"/>
      <c r="M282" s="17" t="n"/>
      <c r="N282" s="20" t="n"/>
      <c r="O282" s="42" t="n"/>
      <c r="P282" s="41" t="n"/>
      <c r="Q282" s="41" t="n"/>
      <c r="R282" s="43" t="n"/>
      <c r="S282" s="22">
        <f>IF(COUNTA($A282:$R282)=0,"",IFERROR(IF($J282="","",MAX(0,ROUND((IF(OR($K282="Closed",$K282="Canceled"),IF($P282="",$Q282,$P282),'Settings'!$B$8)-$J282)*1440,0))),""))</f>
        <v/>
      </c>
      <c r="T282" s="44">
        <f>IF(COUNTA($A282:$R282)=0,"",IFERROR(IF($B282="","",MAX(0,ROUND((IF(OR($K282="Closed",$K282="Canceled"),IF($P282="",$Q282,$P282),'Settings'!$B$8)-$B282)*24,1))),""))</f>
        <v/>
      </c>
      <c r="U282" s="44">
        <f>IF(COUNTA($A282:$R282)=0,"",IFERROR(VLOOKUP($I282,'Settings'!$A$12:$B$15,2,FALSE),""))</f>
        <v/>
      </c>
      <c r="V282" s="45">
        <f>IF(COUNTA($A282:$R282)=0,"",IFERROR(IF(OR($B282="",$U282=""),"",$B282+$U282/24),""))</f>
        <v/>
      </c>
      <c r="W282" s="25">
        <f>IF(COUNTA($A282:$R282)=0,"",IFERROR(IF($V282="","",IF(OR($K282="Closed",$K282="Canceled"),IF(IF($P282="",$Q282,$P282)&lt;=$V282,"Met","Missed"),IF('Settings'!$B$8&gt;$V282,"Overdue","Within Target"))),""))</f>
        <v/>
      </c>
      <c r="X282" s="46">
        <f>IF(COUNTA($A282:$R282)=0,"",IFERROR(ROUND($S282/60*'Settings'!$B$5,2),0))</f>
        <v/>
      </c>
      <c r="Y282" s="46">
        <f>IF(COUNTA($A282:$R282)=0,"",IFERROR($R282+$X282,0))</f>
        <v/>
      </c>
      <c r="Z282" s="25">
        <f>IF(COUNTA($A282:$R282)=0,"",IFERROR(IF(OR($K282="Closed",$K282="Canceled"),"No",IF($O282="","Missing Due Date",IF(INT($O282)&lt;INT('Settings'!$B$8),"Overdue",IF(INT($O282)=INT('Settings'!$B$8),"Due Today",IF(INT($O282)&lt;=INT('Settings'!$B$8)+'Settings'!$B$6,"Due Soon","Upcoming"))))),"Check date"))</f>
        <v/>
      </c>
      <c r="AA282" s="27">
        <f>IF(COUNTA($A282:$R282)=0,"",IF($A282="","Missing ID",IF(COUNTIF($A$5:$A$1004,$A282)&gt;1,"Duplicate ID",IF(OR($B282="",$C282="",$D282="",$H282="",$I282="",$K282="",$L282="",$Q282=""),"Missing required field",IF(AND($K282="Closed",$P282=""),"Closed without Resolved At",IF(AND($P282&lt;&gt;"",$P282&lt;$B282),"Resolved before Reported",IF(AND($Q282&lt;&gt;"",$Q282&lt;$B282),"Last Updated before Reported","OK")))))))</f>
        <v/>
      </c>
    </row>
    <row r="283">
      <c r="A283" s="17" t="n"/>
      <c r="B283" s="41" t="n"/>
      <c r="C283" s="42" t="n"/>
      <c r="D283" s="17" t="n"/>
      <c r="E283" s="20" t="n"/>
      <c r="F283" s="17" t="n"/>
      <c r="G283" s="17" t="n"/>
      <c r="H283" s="17" t="n"/>
      <c r="I283" s="17" t="n"/>
      <c r="J283" s="41" t="n"/>
      <c r="K283" s="17" t="n"/>
      <c r="L283" s="17" t="n"/>
      <c r="M283" s="17" t="n"/>
      <c r="N283" s="20" t="n"/>
      <c r="O283" s="42" t="n"/>
      <c r="P283" s="41" t="n"/>
      <c r="Q283" s="41" t="n"/>
      <c r="R283" s="43" t="n"/>
      <c r="S283" s="22">
        <f>IF(COUNTA($A283:$R283)=0,"",IFERROR(IF($J283="","",MAX(0,ROUND((IF(OR($K283="Closed",$K283="Canceled"),IF($P283="",$Q283,$P283),'Settings'!$B$8)-$J283)*1440,0))),""))</f>
        <v/>
      </c>
      <c r="T283" s="44">
        <f>IF(COUNTA($A283:$R283)=0,"",IFERROR(IF($B283="","",MAX(0,ROUND((IF(OR($K283="Closed",$K283="Canceled"),IF($P283="",$Q283,$P283),'Settings'!$B$8)-$B283)*24,1))),""))</f>
        <v/>
      </c>
      <c r="U283" s="44">
        <f>IF(COUNTA($A283:$R283)=0,"",IFERROR(VLOOKUP($I283,'Settings'!$A$12:$B$15,2,FALSE),""))</f>
        <v/>
      </c>
      <c r="V283" s="45">
        <f>IF(COUNTA($A283:$R283)=0,"",IFERROR(IF(OR($B283="",$U283=""),"",$B283+$U283/24),""))</f>
        <v/>
      </c>
      <c r="W283" s="25">
        <f>IF(COUNTA($A283:$R283)=0,"",IFERROR(IF($V283="","",IF(OR($K283="Closed",$K283="Canceled"),IF(IF($P283="",$Q283,$P283)&lt;=$V283,"Met","Missed"),IF('Settings'!$B$8&gt;$V283,"Overdue","Within Target"))),""))</f>
        <v/>
      </c>
      <c r="X283" s="46">
        <f>IF(COUNTA($A283:$R283)=0,"",IFERROR(ROUND($S283/60*'Settings'!$B$5,2),0))</f>
        <v/>
      </c>
      <c r="Y283" s="46">
        <f>IF(COUNTA($A283:$R283)=0,"",IFERROR($R283+$X283,0))</f>
        <v/>
      </c>
      <c r="Z283" s="25">
        <f>IF(COUNTA($A283:$R283)=0,"",IFERROR(IF(OR($K283="Closed",$K283="Canceled"),"No",IF($O283="","Missing Due Date",IF(INT($O283)&lt;INT('Settings'!$B$8),"Overdue",IF(INT($O283)=INT('Settings'!$B$8),"Due Today",IF(INT($O283)&lt;=INT('Settings'!$B$8)+'Settings'!$B$6,"Due Soon","Upcoming"))))),"Check date"))</f>
        <v/>
      </c>
      <c r="AA283" s="27">
        <f>IF(COUNTA($A283:$R283)=0,"",IF($A283="","Missing ID",IF(COUNTIF($A$5:$A$1004,$A283)&gt;1,"Duplicate ID",IF(OR($B283="",$C283="",$D283="",$H283="",$I283="",$K283="",$L283="",$Q283=""),"Missing required field",IF(AND($K283="Closed",$P283=""),"Closed without Resolved At",IF(AND($P283&lt;&gt;"",$P283&lt;$B283),"Resolved before Reported",IF(AND($Q283&lt;&gt;"",$Q283&lt;$B283),"Last Updated before Reported","OK")))))))</f>
        <v/>
      </c>
    </row>
    <row r="284">
      <c r="A284" s="17" t="n"/>
      <c r="B284" s="41" t="n"/>
      <c r="C284" s="42" t="n"/>
      <c r="D284" s="17" t="n"/>
      <c r="E284" s="20" t="n"/>
      <c r="F284" s="17" t="n"/>
      <c r="G284" s="17" t="n"/>
      <c r="H284" s="17" t="n"/>
      <c r="I284" s="17" t="n"/>
      <c r="J284" s="41" t="n"/>
      <c r="K284" s="17" t="n"/>
      <c r="L284" s="17" t="n"/>
      <c r="M284" s="17" t="n"/>
      <c r="N284" s="20" t="n"/>
      <c r="O284" s="42" t="n"/>
      <c r="P284" s="41" t="n"/>
      <c r="Q284" s="41" t="n"/>
      <c r="R284" s="43" t="n"/>
      <c r="S284" s="22">
        <f>IF(COUNTA($A284:$R284)=0,"",IFERROR(IF($J284="","",MAX(0,ROUND((IF(OR($K284="Closed",$K284="Canceled"),IF($P284="",$Q284,$P284),'Settings'!$B$8)-$J284)*1440,0))),""))</f>
        <v/>
      </c>
      <c r="T284" s="44">
        <f>IF(COUNTA($A284:$R284)=0,"",IFERROR(IF($B284="","",MAX(0,ROUND((IF(OR($K284="Closed",$K284="Canceled"),IF($P284="",$Q284,$P284),'Settings'!$B$8)-$B284)*24,1))),""))</f>
        <v/>
      </c>
      <c r="U284" s="44">
        <f>IF(COUNTA($A284:$R284)=0,"",IFERROR(VLOOKUP($I284,'Settings'!$A$12:$B$15,2,FALSE),""))</f>
        <v/>
      </c>
      <c r="V284" s="45">
        <f>IF(COUNTA($A284:$R284)=0,"",IFERROR(IF(OR($B284="",$U284=""),"",$B284+$U284/24),""))</f>
        <v/>
      </c>
      <c r="W284" s="25">
        <f>IF(COUNTA($A284:$R284)=0,"",IFERROR(IF($V284="","",IF(OR($K284="Closed",$K284="Canceled"),IF(IF($P284="",$Q284,$P284)&lt;=$V284,"Met","Missed"),IF('Settings'!$B$8&gt;$V284,"Overdue","Within Target"))),""))</f>
        <v/>
      </c>
      <c r="X284" s="46">
        <f>IF(COUNTA($A284:$R284)=0,"",IFERROR(ROUND($S284/60*'Settings'!$B$5,2),0))</f>
        <v/>
      </c>
      <c r="Y284" s="46">
        <f>IF(COUNTA($A284:$R284)=0,"",IFERROR($R284+$X284,0))</f>
        <v/>
      </c>
      <c r="Z284" s="25">
        <f>IF(COUNTA($A284:$R284)=0,"",IFERROR(IF(OR($K284="Closed",$K284="Canceled"),"No",IF($O284="","Missing Due Date",IF(INT($O284)&lt;INT('Settings'!$B$8),"Overdue",IF(INT($O284)=INT('Settings'!$B$8),"Due Today",IF(INT($O284)&lt;=INT('Settings'!$B$8)+'Settings'!$B$6,"Due Soon","Upcoming"))))),"Check date"))</f>
        <v/>
      </c>
      <c r="AA284" s="27">
        <f>IF(COUNTA($A284:$R284)=0,"",IF($A284="","Missing ID",IF(COUNTIF($A$5:$A$1004,$A284)&gt;1,"Duplicate ID",IF(OR($B284="",$C284="",$D284="",$H284="",$I284="",$K284="",$L284="",$Q284=""),"Missing required field",IF(AND($K284="Closed",$P284=""),"Closed without Resolved At",IF(AND($P284&lt;&gt;"",$P284&lt;$B284),"Resolved before Reported",IF(AND($Q284&lt;&gt;"",$Q284&lt;$B284),"Last Updated before Reported","OK")))))))</f>
        <v/>
      </c>
    </row>
    <row r="285">
      <c r="A285" s="17" t="n"/>
      <c r="B285" s="41" t="n"/>
      <c r="C285" s="42" t="n"/>
      <c r="D285" s="17" t="n"/>
      <c r="E285" s="20" t="n"/>
      <c r="F285" s="17" t="n"/>
      <c r="G285" s="17" t="n"/>
      <c r="H285" s="17" t="n"/>
      <c r="I285" s="17" t="n"/>
      <c r="J285" s="41" t="n"/>
      <c r="K285" s="17" t="n"/>
      <c r="L285" s="17" t="n"/>
      <c r="M285" s="17" t="n"/>
      <c r="N285" s="20" t="n"/>
      <c r="O285" s="42" t="n"/>
      <c r="P285" s="41" t="n"/>
      <c r="Q285" s="41" t="n"/>
      <c r="R285" s="43" t="n"/>
      <c r="S285" s="22">
        <f>IF(COUNTA($A285:$R285)=0,"",IFERROR(IF($J285="","",MAX(0,ROUND((IF(OR($K285="Closed",$K285="Canceled"),IF($P285="",$Q285,$P285),'Settings'!$B$8)-$J285)*1440,0))),""))</f>
        <v/>
      </c>
      <c r="T285" s="44">
        <f>IF(COUNTA($A285:$R285)=0,"",IFERROR(IF($B285="","",MAX(0,ROUND((IF(OR($K285="Closed",$K285="Canceled"),IF($P285="",$Q285,$P285),'Settings'!$B$8)-$B285)*24,1))),""))</f>
        <v/>
      </c>
      <c r="U285" s="44">
        <f>IF(COUNTA($A285:$R285)=0,"",IFERROR(VLOOKUP($I285,'Settings'!$A$12:$B$15,2,FALSE),""))</f>
        <v/>
      </c>
      <c r="V285" s="45">
        <f>IF(COUNTA($A285:$R285)=0,"",IFERROR(IF(OR($B285="",$U285=""),"",$B285+$U285/24),""))</f>
        <v/>
      </c>
      <c r="W285" s="25">
        <f>IF(COUNTA($A285:$R285)=0,"",IFERROR(IF($V285="","",IF(OR($K285="Closed",$K285="Canceled"),IF(IF($P285="",$Q285,$P285)&lt;=$V285,"Met","Missed"),IF('Settings'!$B$8&gt;$V285,"Overdue","Within Target"))),""))</f>
        <v/>
      </c>
      <c r="X285" s="46">
        <f>IF(COUNTA($A285:$R285)=0,"",IFERROR(ROUND($S285/60*'Settings'!$B$5,2),0))</f>
        <v/>
      </c>
      <c r="Y285" s="46">
        <f>IF(COUNTA($A285:$R285)=0,"",IFERROR($R285+$X285,0))</f>
        <v/>
      </c>
      <c r="Z285" s="25">
        <f>IF(COUNTA($A285:$R285)=0,"",IFERROR(IF(OR($K285="Closed",$K285="Canceled"),"No",IF($O285="","Missing Due Date",IF(INT($O285)&lt;INT('Settings'!$B$8),"Overdue",IF(INT($O285)=INT('Settings'!$B$8),"Due Today",IF(INT($O285)&lt;=INT('Settings'!$B$8)+'Settings'!$B$6,"Due Soon","Upcoming"))))),"Check date"))</f>
        <v/>
      </c>
      <c r="AA285" s="27">
        <f>IF(COUNTA($A285:$R285)=0,"",IF($A285="","Missing ID",IF(COUNTIF($A$5:$A$1004,$A285)&gt;1,"Duplicate ID",IF(OR($B285="",$C285="",$D285="",$H285="",$I285="",$K285="",$L285="",$Q285=""),"Missing required field",IF(AND($K285="Closed",$P285=""),"Closed without Resolved At",IF(AND($P285&lt;&gt;"",$P285&lt;$B285),"Resolved before Reported",IF(AND($Q285&lt;&gt;"",$Q285&lt;$B285),"Last Updated before Reported","OK")))))))</f>
        <v/>
      </c>
    </row>
    <row r="286">
      <c r="A286" s="17" t="n"/>
      <c r="B286" s="41" t="n"/>
      <c r="C286" s="42" t="n"/>
      <c r="D286" s="17" t="n"/>
      <c r="E286" s="20" t="n"/>
      <c r="F286" s="17" t="n"/>
      <c r="G286" s="17" t="n"/>
      <c r="H286" s="17" t="n"/>
      <c r="I286" s="17" t="n"/>
      <c r="J286" s="41" t="n"/>
      <c r="K286" s="17" t="n"/>
      <c r="L286" s="17" t="n"/>
      <c r="M286" s="17" t="n"/>
      <c r="N286" s="20" t="n"/>
      <c r="O286" s="42" t="n"/>
      <c r="P286" s="41" t="n"/>
      <c r="Q286" s="41" t="n"/>
      <c r="R286" s="43" t="n"/>
      <c r="S286" s="22">
        <f>IF(COUNTA($A286:$R286)=0,"",IFERROR(IF($J286="","",MAX(0,ROUND((IF(OR($K286="Closed",$K286="Canceled"),IF($P286="",$Q286,$P286),'Settings'!$B$8)-$J286)*1440,0))),""))</f>
        <v/>
      </c>
      <c r="T286" s="44">
        <f>IF(COUNTA($A286:$R286)=0,"",IFERROR(IF($B286="","",MAX(0,ROUND((IF(OR($K286="Closed",$K286="Canceled"),IF($P286="",$Q286,$P286),'Settings'!$B$8)-$B286)*24,1))),""))</f>
        <v/>
      </c>
      <c r="U286" s="44">
        <f>IF(COUNTA($A286:$R286)=0,"",IFERROR(VLOOKUP($I286,'Settings'!$A$12:$B$15,2,FALSE),""))</f>
        <v/>
      </c>
      <c r="V286" s="45">
        <f>IF(COUNTA($A286:$R286)=0,"",IFERROR(IF(OR($B286="",$U286=""),"",$B286+$U286/24),""))</f>
        <v/>
      </c>
      <c r="W286" s="25">
        <f>IF(COUNTA($A286:$R286)=0,"",IFERROR(IF($V286="","",IF(OR($K286="Closed",$K286="Canceled"),IF(IF($P286="",$Q286,$P286)&lt;=$V286,"Met","Missed"),IF('Settings'!$B$8&gt;$V286,"Overdue","Within Target"))),""))</f>
        <v/>
      </c>
      <c r="X286" s="46">
        <f>IF(COUNTA($A286:$R286)=0,"",IFERROR(ROUND($S286/60*'Settings'!$B$5,2),0))</f>
        <v/>
      </c>
      <c r="Y286" s="46">
        <f>IF(COUNTA($A286:$R286)=0,"",IFERROR($R286+$X286,0))</f>
        <v/>
      </c>
      <c r="Z286" s="25">
        <f>IF(COUNTA($A286:$R286)=0,"",IFERROR(IF(OR($K286="Closed",$K286="Canceled"),"No",IF($O286="","Missing Due Date",IF(INT($O286)&lt;INT('Settings'!$B$8),"Overdue",IF(INT($O286)=INT('Settings'!$B$8),"Due Today",IF(INT($O286)&lt;=INT('Settings'!$B$8)+'Settings'!$B$6,"Due Soon","Upcoming"))))),"Check date"))</f>
        <v/>
      </c>
      <c r="AA286" s="27">
        <f>IF(COUNTA($A286:$R286)=0,"",IF($A286="","Missing ID",IF(COUNTIF($A$5:$A$1004,$A286)&gt;1,"Duplicate ID",IF(OR($B286="",$C286="",$D286="",$H286="",$I286="",$K286="",$L286="",$Q286=""),"Missing required field",IF(AND($K286="Closed",$P286=""),"Closed without Resolved At",IF(AND($P286&lt;&gt;"",$P286&lt;$B286),"Resolved before Reported",IF(AND($Q286&lt;&gt;"",$Q286&lt;$B286),"Last Updated before Reported","OK")))))))</f>
        <v/>
      </c>
    </row>
    <row r="287">
      <c r="A287" s="17" t="n"/>
      <c r="B287" s="41" t="n"/>
      <c r="C287" s="42" t="n"/>
      <c r="D287" s="17" t="n"/>
      <c r="E287" s="20" t="n"/>
      <c r="F287" s="17" t="n"/>
      <c r="G287" s="17" t="n"/>
      <c r="H287" s="17" t="n"/>
      <c r="I287" s="17" t="n"/>
      <c r="J287" s="41" t="n"/>
      <c r="K287" s="17" t="n"/>
      <c r="L287" s="17" t="n"/>
      <c r="M287" s="17" t="n"/>
      <c r="N287" s="20" t="n"/>
      <c r="O287" s="42" t="n"/>
      <c r="P287" s="41" t="n"/>
      <c r="Q287" s="41" t="n"/>
      <c r="R287" s="43" t="n"/>
      <c r="S287" s="22">
        <f>IF(COUNTA($A287:$R287)=0,"",IFERROR(IF($J287="","",MAX(0,ROUND((IF(OR($K287="Closed",$K287="Canceled"),IF($P287="",$Q287,$P287),'Settings'!$B$8)-$J287)*1440,0))),""))</f>
        <v/>
      </c>
      <c r="T287" s="44">
        <f>IF(COUNTA($A287:$R287)=0,"",IFERROR(IF($B287="","",MAX(0,ROUND((IF(OR($K287="Closed",$K287="Canceled"),IF($P287="",$Q287,$P287),'Settings'!$B$8)-$B287)*24,1))),""))</f>
        <v/>
      </c>
      <c r="U287" s="44">
        <f>IF(COUNTA($A287:$R287)=0,"",IFERROR(VLOOKUP($I287,'Settings'!$A$12:$B$15,2,FALSE),""))</f>
        <v/>
      </c>
      <c r="V287" s="45">
        <f>IF(COUNTA($A287:$R287)=0,"",IFERROR(IF(OR($B287="",$U287=""),"",$B287+$U287/24),""))</f>
        <v/>
      </c>
      <c r="W287" s="25">
        <f>IF(COUNTA($A287:$R287)=0,"",IFERROR(IF($V287="","",IF(OR($K287="Closed",$K287="Canceled"),IF(IF($P287="",$Q287,$P287)&lt;=$V287,"Met","Missed"),IF('Settings'!$B$8&gt;$V287,"Overdue","Within Target"))),""))</f>
        <v/>
      </c>
      <c r="X287" s="46">
        <f>IF(COUNTA($A287:$R287)=0,"",IFERROR(ROUND($S287/60*'Settings'!$B$5,2),0))</f>
        <v/>
      </c>
      <c r="Y287" s="46">
        <f>IF(COUNTA($A287:$R287)=0,"",IFERROR($R287+$X287,0))</f>
        <v/>
      </c>
      <c r="Z287" s="25">
        <f>IF(COUNTA($A287:$R287)=0,"",IFERROR(IF(OR($K287="Closed",$K287="Canceled"),"No",IF($O287="","Missing Due Date",IF(INT($O287)&lt;INT('Settings'!$B$8),"Overdue",IF(INT($O287)=INT('Settings'!$B$8),"Due Today",IF(INT($O287)&lt;=INT('Settings'!$B$8)+'Settings'!$B$6,"Due Soon","Upcoming"))))),"Check date"))</f>
        <v/>
      </c>
      <c r="AA287" s="27">
        <f>IF(COUNTA($A287:$R287)=0,"",IF($A287="","Missing ID",IF(COUNTIF($A$5:$A$1004,$A287)&gt;1,"Duplicate ID",IF(OR($B287="",$C287="",$D287="",$H287="",$I287="",$K287="",$L287="",$Q287=""),"Missing required field",IF(AND($K287="Closed",$P287=""),"Closed without Resolved At",IF(AND($P287&lt;&gt;"",$P287&lt;$B287),"Resolved before Reported",IF(AND($Q287&lt;&gt;"",$Q287&lt;$B287),"Last Updated before Reported","OK")))))))</f>
        <v/>
      </c>
    </row>
    <row r="288">
      <c r="A288" s="17" t="n"/>
      <c r="B288" s="41" t="n"/>
      <c r="C288" s="42" t="n"/>
      <c r="D288" s="17" t="n"/>
      <c r="E288" s="20" t="n"/>
      <c r="F288" s="17" t="n"/>
      <c r="G288" s="17" t="n"/>
      <c r="H288" s="17" t="n"/>
      <c r="I288" s="17" t="n"/>
      <c r="J288" s="41" t="n"/>
      <c r="K288" s="17" t="n"/>
      <c r="L288" s="17" t="n"/>
      <c r="M288" s="17" t="n"/>
      <c r="N288" s="20" t="n"/>
      <c r="O288" s="42" t="n"/>
      <c r="P288" s="41" t="n"/>
      <c r="Q288" s="41" t="n"/>
      <c r="R288" s="43" t="n"/>
      <c r="S288" s="22">
        <f>IF(COUNTA($A288:$R288)=0,"",IFERROR(IF($J288="","",MAX(0,ROUND((IF(OR($K288="Closed",$K288="Canceled"),IF($P288="",$Q288,$P288),'Settings'!$B$8)-$J288)*1440,0))),""))</f>
        <v/>
      </c>
      <c r="T288" s="44">
        <f>IF(COUNTA($A288:$R288)=0,"",IFERROR(IF($B288="","",MAX(0,ROUND((IF(OR($K288="Closed",$K288="Canceled"),IF($P288="",$Q288,$P288),'Settings'!$B$8)-$B288)*24,1))),""))</f>
        <v/>
      </c>
      <c r="U288" s="44">
        <f>IF(COUNTA($A288:$R288)=0,"",IFERROR(VLOOKUP($I288,'Settings'!$A$12:$B$15,2,FALSE),""))</f>
        <v/>
      </c>
      <c r="V288" s="45">
        <f>IF(COUNTA($A288:$R288)=0,"",IFERROR(IF(OR($B288="",$U288=""),"",$B288+$U288/24),""))</f>
        <v/>
      </c>
      <c r="W288" s="25">
        <f>IF(COUNTA($A288:$R288)=0,"",IFERROR(IF($V288="","",IF(OR($K288="Closed",$K288="Canceled"),IF(IF($P288="",$Q288,$P288)&lt;=$V288,"Met","Missed"),IF('Settings'!$B$8&gt;$V288,"Overdue","Within Target"))),""))</f>
        <v/>
      </c>
      <c r="X288" s="46">
        <f>IF(COUNTA($A288:$R288)=0,"",IFERROR(ROUND($S288/60*'Settings'!$B$5,2),0))</f>
        <v/>
      </c>
      <c r="Y288" s="46">
        <f>IF(COUNTA($A288:$R288)=0,"",IFERROR($R288+$X288,0))</f>
        <v/>
      </c>
      <c r="Z288" s="25">
        <f>IF(COUNTA($A288:$R288)=0,"",IFERROR(IF(OR($K288="Closed",$K288="Canceled"),"No",IF($O288="","Missing Due Date",IF(INT($O288)&lt;INT('Settings'!$B$8),"Overdue",IF(INT($O288)=INT('Settings'!$B$8),"Due Today",IF(INT($O288)&lt;=INT('Settings'!$B$8)+'Settings'!$B$6,"Due Soon","Upcoming"))))),"Check date"))</f>
        <v/>
      </c>
      <c r="AA288" s="27">
        <f>IF(COUNTA($A288:$R288)=0,"",IF($A288="","Missing ID",IF(COUNTIF($A$5:$A$1004,$A288)&gt;1,"Duplicate ID",IF(OR($B288="",$C288="",$D288="",$H288="",$I288="",$K288="",$L288="",$Q288=""),"Missing required field",IF(AND($K288="Closed",$P288=""),"Closed without Resolved At",IF(AND($P288&lt;&gt;"",$P288&lt;$B288),"Resolved before Reported",IF(AND($Q288&lt;&gt;"",$Q288&lt;$B288),"Last Updated before Reported","OK")))))))</f>
        <v/>
      </c>
    </row>
    <row r="289">
      <c r="A289" s="17" t="n"/>
      <c r="B289" s="41" t="n"/>
      <c r="C289" s="42" t="n"/>
      <c r="D289" s="17" t="n"/>
      <c r="E289" s="20" t="n"/>
      <c r="F289" s="17" t="n"/>
      <c r="G289" s="17" t="n"/>
      <c r="H289" s="17" t="n"/>
      <c r="I289" s="17" t="n"/>
      <c r="J289" s="41" t="n"/>
      <c r="K289" s="17" t="n"/>
      <c r="L289" s="17" t="n"/>
      <c r="M289" s="17" t="n"/>
      <c r="N289" s="20" t="n"/>
      <c r="O289" s="42" t="n"/>
      <c r="P289" s="41" t="n"/>
      <c r="Q289" s="41" t="n"/>
      <c r="R289" s="43" t="n"/>
      <c r="S289" s="22">
        <f>IF(COUNTA($A289:$R289)=0,"",IFERROR(IF($J289="","",MAX(0,ROUND((IF(OR($K289="Closed",$K289="Canceled"),IF($P289="",$Q289,$P289),'Settings'!$B$8)-$J289)*1440,0))),""))</f>
        <v/>
      </c>
      <c r="T289" s="44">
        <f>IF(COUNTA($A289:$R289)=0,"",IFERROR(IF($B289="","",MAX(0,ROUND((IF(OR($K289="Closed",$K289="Canceled"),IF($P289="",$Q289,$P289),'Settings'!$B$8)-$B289)*24,1))),""))</f>
        <v/>
      </c>
      <c r="U289" s="44">
        <f>IF(COUNTA($A289:$R289)=0,"",IFERROR(VLOOKUP($I289,'Settings'!$A$12:$B$15,2,FALSE),""))</f>
        <v/>
      </c>
      <c r="V289" s="45">
        <f>IF(COUNTA($A289:$R289)=0,"",IFERROR(IF(OR($B289="",$U289=""),"",$B289+$U289/24),""))</f>
        <v/>
      </c>
      <c r="W289" s="25">
        <f>IF(COUNTA($A289:$R289)=0,"",IFERROR(IF($V289="","",IF(OR($K289="Closed",$K289="Canceled"),IF(IF($P289="",$Q289,$P289)&lt;=$V289,"Met","Missed"),IF('Settings'!$B$8&gt;$V289,"Overdue","Within Target"))),""))</f>
        <v/>
      </c>
      <c r="X289" s="46">
        <f>IF(COUNTA($A289:$R289)=0,"",IFERROR(ROUND($S289/60*'Settings'!$B$5,2),0))</f>
        <v/>
      </c>
      <c r="Y289" s="46">
        <f>IF(COUNTA($A289:$R289)=0,"",IFERROR($R289+$X289,0))</f>
        <v/>
      </c>
      <c r="Z289" s="25">
        <f>IF(COUNTA($A289:$R289)=0,"",IFERROR(IF(OR($K289="Closed",$K289="Canceled"),"No",IF($O289="","Missing Due Date",IF(INT($O289)&lt;INT('Settings'!$B$8),"Overdue",IF(INT($O289)=INT('Settings'!$B$8),"Due Today",IF(INT($O289)&lt;=INT('Settings'!$B$8)+'Settings'!$B$6,"Due Soon","Upcoming"))))),"Check date"))</f>
        <v/>
      </c>
      <c r="AA289" s="27">
        <f>IF(COUNTA($A289:$R289)=0,"",IF($A289="","Missing ID",IF(COUNTIF($A$5:$A$1004,$A289)&gt;1,"Duplicate ID",IF(OR($B289="",$C289="",$D289="",$H289="",$I289="",$K289="",$L289="",$Q289=""),"Missing required field",IF(AND($K289="Closed",$P289=""),"Closed without Resolved At",IF(AND($P289&lt;&gt;"",$P289&lt;$B289),"Resolved before Reported",IF(AND($Q289&lt;&gt;"",$Q289&lt;$B289),"Last Updated before Reported","OK")))))))</f>
        <v/>
      </c>
    </row>
    <row r="290">
      <c r="A290" s="17" t="n"/>
      <c r="B290" s="41" t="n"/>
      <c r="C290" s="42" t="n"/>
      <c r="D290" s="17" t="n"/>
      <c r="E290" s="20" t="n"/>
      <c r="F290" s="17" t="n"/>
      <c r="G290" s="17" t="n"/>
      <c r="H290" s="17" t="n"/>
      <c r="I290" s="17" t="n"/>
      <c r="J290" s="41" t="n"/>
      <c r="K290" s="17" t="n"/>
      <c r="L290" s="17" t="n"/>
      <c r="M290" s="17" t="n"/>
      <c r="N290" s="20" t="n"/>
      <c r="O290" s="42" t="n"/>
      <c r="P290" s="41" t="n"/>
      <c r="Q290" s="41" t="n"/>
      <c r="R290" s="43" t="n"/>
      <c r="S290" s="22">
        <f>IF(COUNTA($A290:$R290)=0,"",IFERROR(IF($J290="","",MAX(0,ROUND((IF(OR($K290="Closed",$K290="Canceled"),IF($P290="",$Q290,$P290),'Settings'!$B$8)-$J290)*1440,0))),""))</f>
        <v/>
      </c>
      <c r="T290" s="44">
        <f>IF(COUNTA($A290:$R290)=0,"",IFERROR(IF($B290="","",MAX(0,ROUND((IF(OR($K290="Closed",$K290="Canceled"),IF($P290="",$Q290,$P290),'Settings'!$B$8)-$B290)*24,1))),""))</f>
        <v/>
      </c>
      <c r="U290" s="44">
        <f>IF(COUNTA($A290:$R290)=0,"",IFERROR(VLOOKUP($I290,'Settings'!$A$12:$B$15,2,FALSE),""))</f>
        <v/>
      </c>
      <c r="V290" s="45">
        <f>IF(COUNTA($A290:$R290)=0,"",IFERROR(IF(OR($B290="",$U290=""),"",$B290+$U290/24),""))</f>
        <v/>
      </c>
      <c r="W290" s="25">
        <f>IF(COUNTA($A290:$R290)=0,"",IFERROR(IF($V290="","",IF(OR($K290="Closed",$K290="Canceled"),IF(IF($P290="",$Q290,$P290)&lt;=$V290,"Met","Missed"),IF('Settings'!$B$8&gt;$V290,"Overdue","Within Target"))),""))</f>
        <v/>
      </c>
      <c r="X290" s="46">
        <f>IF(COUNTA($A290:$R290)=0,"",IFERROR(ROUND($S290/60*'Settings'!$B$5,2),0))</f>
        <v/>
      </c>
      <c r="Y290" s="46">
        <f>IF(COUNTA($A290:$R290)=0,"",IFERROR($R290+$X290,0))</f>
        <v/>
      </c>
      <c r="Z290" s="25">
        <f>IF(COUNTA($A290:$R290)=0,"",IFERROR(IF(OR($K290="Closed",$K290="Canceled"),"No",IF($O290="","Missing Due Date",IF(INT($O290)&lt;INT('Settings'!$B$8),"Overdue",IF(INT($O290)=INT('Settings'!$B$8),"Due Today",IF(INT($O290)&lt;=INT('Settings'!$B$8)+'Settings'!$B$6,"Due Soon","Upcoming"))))),"Check date"))</f>
        <v/>
      </c>
      <c r="AA290" s="27">
        <f>IF(COUNTA($A290:$R290)=0,"",IF($A290="","Missing ID",IF(COUNTIF($A$5:$A$1004,$A290)&gt;1,"Duplicate ID",IF(OR($B290="",$C290="",$D290="",$H290="",$I290="",$K290="",$L290="",$Q290=""),"Missing required field",IF(AND($K290="Closed",$P290=""),"Closed without Resolved At",IF(AND($P290&lt;&gt;"",$P290&lt;$B290),"Resolved before Reported",IF(AND($Q290&lt;&gt;"",$Q290&lt;$B290),"Last Updated before Reported","OK")))))))</f>
        <v/>
      </c>
    </row>
    <row r="291">
      <c r="A291" s="17" t="n"/>
      <c r="B291" s="41" t="n"/>
      <c r="C291" s="42" t="n"/>
      <c r="D291" s="17" t="n"/>
      <c r="E291" s="20" t="n"/>
      <c r="F291" s="17" t="n"/>
      <c r="G291" s="17" t="n"/>
      <c r="H291" s="17" t="n"/>
      <c r="I291" s="17" t="n"/>
      <c r="J291" s="41" t="n"/>
      <c r="K291" s="17" t="n"/>
      <c r="L291" s="17" t="n"/>
      <c r="M291" s="17" t="n"/>
      <c r="N291" s="20" t="n"/>
      <c r="O291" s="42" t="n"/>
      <c r="P291" s="41" t="n"/>
      <c r="Q291" s="41" t="n"/>
      <c r="R291" s="43" t="n"/>
      <c r="S291" s="22">
        <f>IF(COUNTA($A291:$R291)=0,"",IFERROR(IF($J291="","",MAX(0,ROUND((IF(OR($K291="Closed",$K291="Canceled"),IF($P291="",$Q291,$P291),'Settings'!$B$8)-$J291)*1440,0))),""))</f>
        <v/>
      </c>
      <c r="T291" s="44">
        <f>IF(COUNTA($A291:$R291)=0,"",IFERROR(IF($B291="","",MAX(0,ROUND((IF(OR($K291="Closed",$K291="Canceled"),IF($P291="",$Q291,$P291),'Settings'!$B$8)-$B291)*24,1))),""))</f>
        <v/>
      </c>
      <c r="U291" s="44">
        <f>IF(COUNTA($A291:$R291)=0,"",IFERROR(VLOOKUP($I291,'Settings'!$A$12:$B$15,2,FALSE),""))</f>
        <v/>
      </c>
      <c r="V291" s="45">
        <f>IF(COUNTA($A291:$R291)=0,"",IFERROR(IF(OR($B291="",$U291=""),"",$B291+$U291/24),""))</f>
        <v/>
      </c>
      <c r="W291" s="25">
        <f>IF(COUNTA($A291:$R291)=0,"",IFERROR(IF($V291="","",IF(OR($K291="Closed",$K291="Canceled"),IF(IF($P291="",$Q291,$P291)&lt;=$V291,"Met","Missed"),IF('Settings'!$B$8&gt;$V291,"Overdue","Within Target"))),""))</f>
        <v/>
      </c>
      <c r="X291" s="46">
        <f>IF(COUNTA($A291:$R291)=0,"",IFERROR(ROUND($S291/60*'Settings'!$B$5,2),0))</f>
        <v/>
      </c>
      <c r="Y291" s="46">
        <f>IF(COUNTA($A291:$R291)=0,"",IFERROR($R291+$X291,0))</f>
        <v/>
      </c>
      <c r="Z291" s="25">
        <f>IF(COUNTA($A291:$R291)=0,"",IFERROR(IF(OR($K291="Closed",$K291="Canceled"),"No",IF($O291="","Missing Due Date",IF(INT($O291)&lt;INT('Settings'!$B$8),"Overdue",IF(INT($O291)=INT('Settings'!$B$8),"Due Today",IF(INT($O291)&lt;=INT('Settings'!$B$8)+'Settings'!$B$6,"Due Soon","Upcoming"))))),"Check date"))</f>
        <v/>
      </c>
      <c r="AA291" s="27">
        <f>IF(COUNTA($A291:$R291)=0,"",IF($A291="","Missing ID",IF(COUNTIF($A$5:$A$1004,$A291)&gt;1,"Duplicate ID",IF(OR($B291="",$C291="",$D291="",$H291="",$I291="",$K291="",$L291="",$Q291=""),"Missing required field",IF(AND($K291="Closed",$P291=""),"Closed without Resolved At",IF(AND($P291&lt;&gt;"",$P291&lt;$B291),"Resolved before Reported",IF(AND($Q291&lt;&gt;"",$Q291&lt;$B291),"Last Updated before Reported","OK")))))))</f>
        <v/>
      </c>
    </row>
    <row r="292">
      <c r="A292" s="17" t="n"/>
      <c r="B292" s="41" t="n"/>
      <c r="C292" s="42" t="n"/>
      <c r="D292" s="17" t="n"/>
      <c r="E292" s="20" t="n"/>
      <c r="F292" s="17" t="n"/>
      <c r="G292" s="17" t="n"/>
      <c r="H292" s="17" t="n"/>
      <c r="I292" s="17" t="n"/>
      <c r="J292" s="41" t="n"/>
      <c r="K292" s="17" t="n"/>
      <c r="L292" s="17" t="n"/>
      <c r="M292" s="17" t="n"/>
      <c r="N292" s="20" t="n"/>
      <c r="O292" s="42" t="n"/>
      <c r="P292" s="41" t="n"/>
      <c r="Q292" s="41" t="n"/>
      <c r="R292" s="43" t="n"/>
      <c r="S292" s="22">
        <f>IF(COUNTA($A292:$R292)=0,"",IFERROR(IF($J292="","",MAX(0,ROUND((IF(OR($K292="Closed",$K292="Canceled"),IF($P292="",$Q292,$P292),'Settings'!$B$8)-$J292)*1440,0))),""))</f>
        <v/>
      </c>
      <c r="T292" s="44">
        <f>IF(COUNTA($A292:$R292)=0,"",IFERROR(IF($B292="","",MAX(0,ROUND((IF(OR($K292="Closed",$K292="Canceled"),IF($P292="",$Q292,$P292),'Settings'!$B$8)-$B292)*24,1))),""))</f>
        <v/>
      </c>
      <c r="U292" s="44">
        <f>IF(COUNTA($A292:$R292)=0,"",IFERROR(VLOOKUP($I292,'Settings'!$A$12:$B$15,2,FALSE),""))</f>
        <v/>
      </c>
      <c r="V292" s="45">
        <f>IF(COUNTA($A292:$R292)=0,"",IFERROR(IF(OR($B292="",$U292=""),"",$B292+$U292/24),""))</f>
        <v/>
      </c>
      <c r="W292" s="25">
        <f>IF(COUNTA($A292:$R292)=0,"",IFERROR(IF($V292="","",IF(OR($K292="Closed",$K292="Canceled"),IF(IF($P292="",$Q292,$P292)&lt;=$V292,"Met","Missed"),IF('Settings'!$B$8&gt;$V292,"Overdue","Within Target"))),""))</f>
        <v/>
      </c>
      <c r="X292" s="46">
        <f>IF(COUNTA($A292:$R292)=0,"",IFERROR(ROUND($S292/60*'Settings'!$B$5,2),0))</f>
        <v/>
      </c>
      <c r="Y292" s="46">
        <f>IF(COUNTA($A292:$R292)=0,"",IFERROR($R292+$X292,0))</f>
        <v/>
      </c>
      <c r="Z292" s="25">
        <f>IF(COUNTA($A292:$R292)=0,"",IFERROR(IF(OR($K292="Closed",$K292="Canceled"),"No",IF($O292="","Missing Due Date",IF(INT($O292)&lt;INT('Settings'!$B$8),"Overdue",IF(INT($O292)=INT('Settings'!$B$8),"Due Today",IF(INT($O292)&lt;=INT('Settings'!$B$8)+'Settings'!$B$6,"Due Soon","Upcoming"))))),"Check date"))</f>
        <v/>
      </c>
      <c r="AA292" s="27">
        <f>IF(COUNTA($A292:$R292)=0,"",IF($A292="","Missing ID",IF(COUNTIF($A$5:$A$1004,$A292)&gt;1,"Duplicate ID",IF(OR($B292="",$C292="",$D292="",$H292="",$I292="",$K292="",$L292="",$Q292=""),"Missing required field",IF(AND($K292="Closed",$P292=""),"Closed without Resolved At",IF(AND($P292&lt;&gt;"",$P292&lt;$B292),"Resolved before Reported",IF(AND($Q292&lt;&gt;"",$Q292&lt;$B292),"Last Updated before Reported","OK")))))))</f>
        <v/>
      </c>
    </row>
    <row r="293">
      <c r="A293" s="17" t="n"/>
      <c r="B293" s="41" t="n"/>
      <c r="C293" s="42" t="n"/>
      <c r="D293" s="17" t="n"/>
      <c r="E293" s="20" t="n"/>
      <c r="F293" s="17" t="n"/>
      <c r="G293" s="17" t="n"/>
      <c r="H293" s="17" t="n"/>
      <c r="I293" s="17" t="n"/>
      <c r="J293" s="41" t="n"/>
      <c r="K293" s="17" t="n"/>
      <c r="L293" s="17" t="n"/>
      <c r="M293" s="17" t="n"/>
      <c r="N293" s="20" t="n"/>
      <c r="O293" s="42" t="n"/>
      <c r="P293" s="41" t="n"/>
      <c r="Q293" s="41" t="n"/>
      <c r="R293" s="43" t="n"/>
      <c r="S293" s="22">
        <f>IF(COUNTA($A293:$R293)=0,"",IFERROR(IF($J293="","",MAX(0,ROUND((IF(OR($K293="Closed",$K293="Canceled"),IF($P293="",$Q293,$P293),'Settings'!$B$8)-$J293)*1440,0))),""))</f>
        <v/>
      </c>
      <c r="T293" s="44">
        <f>IF(COUNTA($A293:$R293)=0,"",IFERROR(IF($B293="","",MAX(0,ROUND((IF(OR($K293="Closed",$K293="Canceled"),IF($P293="",$Q293,$P293),'Settings'!$B$8)-$B293)*24,1))),""))</f>
        <v/>
      </c>
      <c r="U293" s="44">
        <f>IF(COUNTA($A293:$R293)=0,"",IFERROR(VLOOKUP($I293,'Settings'!$A$12:$B$15,2,FALSE),""))</f>
        <v/>
      </c>
      <c r="V293" s="45">
        <f>IF(COUNTA($A293:$R293)=0,"",IFERROR(IF(OR($B293="",$U293=""),"",$B293+$U293/24),""))</f>
        <v/>
      </c>
      <c r="W293" s="25">
        <f>IF(COUNTA($A293:$R293)=0,"",IFERROR(IF($V293="","",IF(OR($K293="Closed",$K293="Canceled"),IF(IF($P293="",$Q293,$P293)&lt;=$V293,"Met","Missed"),IF('Settings'!$B$8&gt;$V293,"Overdue","Within Target"))),""))</f>
        <v/>
      </c>
      <c r="X293" s="46">
        <f>IF(COUNTA($A293:$R293)=0,"",IFERROR(ROUND($S293/60*'Settings'!$B$5,2),0))</f>
        <v/>
      </c>
      <c r="Y293" s="46">
        <f>IF(COUNTA($A293:$R293)=0,"",IFERROR($R293+$X293,0))</f>
        <v/>
      </c>
      <c r="Z293" s="25">
        <f>IF(COUNTA($A293:$R293)=0,"",IFERROR(IF(OR($K293="Closed",$K293="Canceled"),"No",IF($O293="","Missing Due Date",IF(INT($O293)&lt;INT('Settings'!$B$8),"Overdue",IF(INT($O293)=INT('Settings'!$B$8),"Due Today",IF(INT($O293)&lt;=INT('Settings'!$B$8)+'Settings'!$B$6,"Due Soon","Upcoming"))))),"Check date"))</f>
        <v/>
      </c>
      <c r="AA293" s="27">
        <f>IF(COUNTA($A293:$R293)=0,"",IF($A293="","Missing ID",IF(COUNTIF($A$5:$A$1004,$A293)&gt;1,"Duplicate ID",IF(OR($B293="",$C293="",$D293="",$H293="",$I293="",$K293="",$L293="",$Q293=""),"Missing required field",IF(AND($K293="Closed",$P293=""),"Closed without Resolved At",IF(AND($P293&lt;&gt;"",$P293&lt;$B293),"Resolved before Reported",IF(AND($Q293&lt;&gt;"",$Q293&lt;$B293),"Last Updated before Reported","OK")))))))</f>
        <v/>
      </c>
    </row>
    <row r="294">
      <c r="A294" s="17" t="n"/>
      <c r="B294" s="41" t="n"/>
      <c r="C294" s="42" t="n"/>
      <c r="D294" s="17" t="n"/>
      <c r="E294" s="20" t="n"/>
      <c r="F294" s="17" t="n"/>
      <c r="G294" s="17" t="n"/>
      <c r="H294" s="17" t="n"/>
      <c r="I294" s="17" t="n"/>
      <c r="J294" s="41" t="n"/>
      <c r="K294" s="17" t="n"/>
      <c r="L294" s="17" t="n"/>
      <c r="M294" s="17" t="n"/>
      <c r="N294" s="20" t="n"/>
      <c r="O294" s="42" t="n"/>
      <c r="P294" s="41" t="n"/>
      <c r="Q294" s="41" t="n"/>
      <c r="R294" s="43" t="n"/>
      <c r="S294" s="22">
        <f>IF(COUNTA($A294:$R294)=0,"",IFERROR(IF($J294="","",MAX(0,ROUND((IF(OR($K294="Closed",$K294="Canceled"),IF($P294="",$Q294,$P294),'Settings'!$B$8)-$J294)*1440,0))),""))</f>
        <v/>
      </c>
      <c r="T294" s="44">
        <f>IF(COUNTA($A294:$R294)=0,"",IFERROR(IF($B294="","",MAX(0,ROUND((IF(OR($K294="Closed",$K294="Canceled"),IF($P294="",$Q294,$P294),'Settings'!$B$8)-$B294)*24,1))),""))</f>
        <v/>
      </c>
      <c r="U294" s="44">
        <f>IF(COUNTA($A294:$R294)=0,"",IFERROR(VLOOKUP($I294,'Settings'!$A$12:$B$15,2,FALSE),""))</f>
        <v/>
      </c>
      <c r="V294" s="45">
        <f>IF(COUNTA($A294:$R294)=0,"",IFERROR(IF(OR($B294="",$U294=""),"",$B294+$U294/24),""))</f>
        <v/>
      </c>
      <c r="W294" s="25">
        <f>IF(COUNTA($A294:$R294)=0,"",IFERROR(IF($V294="","",IF(OR($K294="Closed",$K294="Canceled"),IF(IF($P294="",$Q294,$P294)&lt;=$V294,"Met","Missed"),IF('Settings'!$B$8&gt;$V294,"Overdue","Within Target"))),""))</f>
        <v/>
      </c>
      <c r="X294" s="46">
        <f>IF(COUNTA($A294:$R294)=0,"",IFERROR(ROUND($S294/60*'Settings'!$B$5,2),0))</f>
        <v/>
      </c>
      <c r="Y294" s="46">
        <f>IF(COUNTA($A294:$R294)=0,"",IFERROR($R294+$X294,0))</f>
        <v/>
      </c>
      <c r="Z294" s="25">
        <f>IF(COUNTA($A294:$R294)=0,"",IFERROR(IF(OR($K294="Closed",$K294="Canceled"),"No",IF($O294="","Missing Due Date",IF(INT($O294)&lt;INT('Settings'!$B$8),"Overdue",IF(INT($O294)=INT('Settings'!$B$8),"Due Today",IF(INT($O294)&lt;=INT('Settings'!$B$8)+'Settings'!$B$6,"Due Soon","Upcoming"))))),"Check date"))</f>
        <v/>
      </c>
      <c r="AA294" s="27">
        <f>IF(COUNTA($A294:$R294)=0,"",IF($A294="","Missing ID",IF(COUNTIF($A$5:$A$1004,$A294)&gt;1,"Duplicate ID",IF(OR($B294="",$C294="",$D294="",$H294="",$I294="",$K294="",$L294="",$Q294=""),"Missing required field",IF(AND($K294="Closed",$P294=""),"Closed without Resolved At",IF(AND($P294&lt;&gt;"",$P294&lt;$B294),"Resolved before Reported",IF(AND($Q294&lt;&gt;"",$Q294&lt;$B294),"Last Updated before Reported","OK")))))))</f>
        <v/>
      </c>
    </row>
    <row r="295">
      <c r="A295" s="17" t="n"/>
      <c r="B295" s="41" t="n"/>
      <c r="C295" s="42" t="n"/>
      <c r="D295" s="17" t="n"/>
      <c r="E295" s="20" t="n"/>
      <c r="F295" s="17" t="n"/>
      <c r="G295" s="17" t="n"/>
      <c r="H295" s="17" t="n"/>
      <c r="I295" s="17" t="n"/>
      <c r="J295" s="41" t="n"/>
      <c r="K295" s="17" t="n"/>
      <c r="L295" s="17" t="n"/>
      <c r="M295" s="17" t="n"/>
      <c r="N295" s="20" t="n"/>
      <c r="O295" s="42" t="n"/>
      <c r="P295" s="41" t="n"/>
      <c r="Q295" s="41" t="n"/>
      <c r="R295" s="43" t="n"/>
      <c r="S295" s="22">
        <f>IF(COUNTA($A295:$R295)=0,"",IFERROR(IF($J295="","",MAX(0,ROUND((IF(OR($K295="Closed",$K295="Canceled"),IF($P295="",$Q295,$P295),'Settings'!$B$8)-$J295)*1440,0))),""))</f>
        <v/>
      </c>
      <c r="T295" s="44">
        <f>IF(COUNTA($A295:$R295)=0,"",IFERROR(IF($B295="","",MAX(0,ROUND((IF(OR($K295="Closed",$K295="Canceled"),IF($P295="",$Q295,$P295),'Settings'!$B$8)-$B295)*24,1))),""))</f>
        <v/>
      </c>
      <c r="U295" s="44">
        <f>IF(COUNTA($A295:$R295)=0,"",IFERROR(VLOOKUP($I295,'Settings'!$A$12:$B$15,2,FALSE),""))</f>
        <v/>
      </c>
      <c r="V295" s="45">
        <f>IF(COUNTA($A295:$R295)=0,"",IFERROR(IF(OR($B295="",$U295=""),"",$B295+$U295/24),""))</f>
        <v/>
      </c>
      <c r="W295" s="25">
        <f>IF(COUNTA($A295:$R295)=0,"",IFERROR(IF($V295="","",IF(OR($K295="Closed",$K295="Canceled"),IF(IF($P295="",$Q295,$P295)&lt;=$V295,"Met","Missed"),IF('Settings'!$B$8&gt;$V295,"Overdue","Within Target"))),""))</f>
        <v/>
      </c>
      <c r="X295" s="46">
        <f>IF(COUNTA($A295:$R295)=0,"",IFERROR(ROUND($S295/60*'Settings'!$B$5,2),0))</f>
        <v/>
      </c>
      <c r="Y295" s="46">
        <f>IF(COUNTA($A295:$R295)=0,"",IFERROR($R295+$X295,0))</f>
        <v/>
      </c>
      <c r="Z295" s="25">
        <f>IF(COUNTA($A295:$R295)=0,"",IFERROR(IF(OR($K295="Closed",$K295="Canceled"),"No",IF($O295="","Missing Due Date",IF(INT($O295)&lt;INT('Settings'!$B$8),"Overdue",IF(INT($O295)=INT('Settings'!$B$8),"Due Today",IF(INT($O295)&lt;=INT('Settings'!$B$8)+'Settings'!$B$6,"Due Soon","Upcoming"))))),"Check date"))</f>
        <v/>
      </c>
      <c r="AA295" s="27">
        <f>IF(COUNTA($A295:$R295)=0,"",IF($A295="","Missing ID",IF(COUNTIF($A$5:$A$1004,$A295)&gt;1,"Duplicate ID",IF(OR($B295="",$C295="",$D295="",$H295="",$I295="",$K295="",$L295="",$Q295=""),"Missing required field",IF(AND($K295="Closed",$P295=""),"Closed without Resolved At",IF(AND($P295&lt;&gt;"",$P295&lt;$B295),"Resolved before Reported",IF(AND($Q295&lt;&gt;"",$Q295&lt;$B295),"Last Updated before Reported","OK")))))))</f>
        <v/>
      </c>
    </row>
    <row r="296">
      <c r="A296" s="17" t="n"/>
      <c r="B296" s="41" t="n"/>
      <c r="C296" s="42" t="n"/>
      <c r="D296" s="17" t="n"/>
      <c r="E296" s="20" t="n"/>
      <c r="F296" s="17" t="n"/>
      <c r="G296" s="17" t="n"/>
      <c r="H296" s="17" t="n"/>
      <c r="I296" s="17" t="n"/>
      <c r="J296" s="41" t="n"/>
      <c r="K296" s="17" t="n"/>
      <c r="L296" s="17" t="n"/>
      <c r="M296" s="17" t="n"/>
      <c r="N296" s="20" t="n"/>
      <c r="O296" s="42" t="n"/>
      <c r="P296" s="41" t="n"/>
      <c r="Q296" s="41" t="n"/>
      <c r="R296" s="43" t="n"/>
      <c r="S296" s="22">
        <f>IF(COUNTA($A296:$R296)=0,"",IFERROR(IF($J296="","",MAX(0,ROUND((IF(OR($K296="Closed",$K296="Canceled"),IF($P296="",$Q296,$P296),'Settings'!$B$8)-$J296)*1440,0))),""))</f>
        <v/>
      </c>
      <c r="T296" s="44">
        <f>IF(COUNTA($A296:$R296)=0,"",IFERROR(IF($B296="","",MAX(0,ROUND((IF(OR($K296="Closed",$K296="Canceled"),IF($P296="",$Q296,$P296),'Settings'!$B$8)-$B296)*24,1))),""))</f>
        <v/>
      </c>
      <c r="U296" s="44">
        <f>IF(COUNTA($A296:$R296)=0,"",IFERROR(VLOOKUP($I296,'Settings'!$A$12:$B$15,2,FALSE),""))</f>
        <v/>
      </c>
      <c r="V296" s="45">
        <f>IF(COUNTA($A296:$R296)=0,"",IFERROR(IF(OR($B296="",$U296=""),"",$B296+$U296/24),""))</f>
        <v/>
      </c>
      <c r="W296" s="25">
        <f>IF(COUNTA($A296:$R296)=0,"",IFERROR(IF($V296="","",IF(OR($K296="Closed",$K296="Canceled"),IF(IF($P296="",$Q296,$P296)&lt;=$V296,"Met","Missed"),IF('Settings'!$B$8&gt;$V296,"Overdue","Within Target"))),""))</f>
        <v/>
      </c>
      <c r="X296" s="46">
        <f>IF(COUNTA($A296:$R296)=0,"",IFERROR(ROUND($S296/60*'Settings'!$B$5,2),0))</f>
        <v/>
      </c>
      <c r="Y296" s="46">
        <f>IF(COUNTA($A296:$R296)=0,"",IFERROR($R296+$X296,0))</f>
        <v/>
      </c>
      <c r="Z296" s="25">
        <f>IF(COUNTA($A296:$R296)=0,"",IFERROR(IF(OR($K296="Closed",$K296="Canceled"),"No",IF($O296="","Missing Due Date",IF(INT($O296)&lt;INT('Settings'!$B$8),"Overdue",IF(INT($O296)=INT('Settings'!$B$8),"Due Today",IF(INT($O296)&lt;=INT('Settings'!$B$8)+'Settings'!$B$6,"Due Soon","Upcoming"))))),"Check date"))</f>
        <v/>
      </c>
      <c r="AA296" s="27">
        <f>IF(COUNTA($A296:$R296)=0,"",IF($A296="","Missing ID",IF(COUNTIF($A$5:$A$1004,$A296)&gt;1,"Duplicate ID",IF(OR($B296="",$C296="",$D296="",$H296="",$I296="",$K296="",$L296="",$Q296=""),"Missing required field",IF(AND($K296="Closed",$P296=""),"Closed without Resolved At",IF(AND($P296&lt;&gt;"",$P296&lt;$B296),"Resolved before Reported",IF(AND($Q296&lt;&gt;"",$Q296&lt;$B296),"Last Updated before Reported","OK")))))))</f>
        <v/>
      </c>
    </row>
    <row r="297">
      <c r="A297" s="17" t="n"/>
      <c r="B297" s="41" t="n"/>
      <c r="C297" s="42" t="n"/>
      <c r="D297" s="17" t="n"/>
      <c r="E297" s="20" t="n"/>
      <c r="F297" s="17" t="n"/>
      <c r="G297" s="17" t="n"/>
      <c r="H297" s="17" t="n"/>
      <c r="I297" s="17" t="n"/>
      <c r="J297" s="41" t="n"/>
      <c r="K297" s="17" t="n"/>
      <c r="L297" s="17" t="n"/>
      <c r="M297" s="17" t="n"/>
      <c r="N297" s="20" t="n"/>
      <c r="O297" s="42" t="n"/>
      <c r="P297" s="41" t="n"/>
      <c r="Q297" s="41" t="n"/>
      <c r="R297" s="43" t="n"/>
      <c r="S297" s="22">
        <f>IF(COUNTA($A297:$R297)=0,"",IFERROR(IF($J297="","",MAX(0,ROUND((IF(OR($K297="Closed",$K297="Canceled"),IF($P297="",$Q297,$P297),'Settings'!$B$8)-$J297)*1440,0))),""))</f>
        <v/>
      </c>
      <c r="T297" s="44">
        <f>IF(COUNTA($A297:$R297)=0,"",IFERROR(IF($B297="","",MAX(0,ROUND((IF(OR($K297="Closed",$K297="Canceled"),IF($P297="",$Q297,$P297),'Settings'!$B$8)-$B297)*24,1))),""))</f>
        <v/>
      </c>
      <c r="U297" s="44">
        <f>IF(COUNTA($A297:$R297)=0,"",IFERROR(VLOOKUP($I297,'Settings'!$A$12:$B$15,2,FALSE),""))</f>
        <v/>
      </c>
      <c r="V297" s="45">
        <f>IF(COUNTA($A297:$R297)=0,"",IFERROR(IF(OR($B297="",$U297=""),"",$B297+$U297/24),""))</f>
        <v/>
      </c>
      <c r="W297" s="25">
        <f>IF(COUNTA($A297:$R297)=0,"",IFERROR(IF($V297="","",IF(OR($K297="Closed",$K297="Canceled"),IF(IF($P297="",$Q297,$P297)&lt;=$V297,"Met","Missed"),IF('Settings'!$B$8&gt;$V297,"Overdue","Within Target"))),""))</f>
        <v/>
      </c>
      <c r="X297" s="46">
        <f>IF(COUNTA($A297:$R297)=0,"",IFERROR(ROUND($S297/60*'Settings'!$B$5,2),0))</f>
        <v/>
      </c>
      <c r="Y297" s="46">
        <f>IF(COUNTA($A297:$R297)=0,"",IFERROR($R297+$X297,0))</f>
        <v/>
      </c>
      <c r="Z297" s="25">
        <f>IF(COUNTA($A297:$R297)=0,"",IFERROR(IF(OR($K297="Closed",$K297="Canceled"),"No",IF($O297="","Missing Due Date",IF(INT($O297)&lt;INT('Settings'!$B$8),"Overdue",IF(INT($O297)=INT('Settings'!$B$8),"Due Today",IF(INT($O297)&lt;=INT('Settings'!$B$8)+'Settings'!$B$6,"Due Soon","Upcoming"))))),"Check date"))</f>
        <v/>
      </c>
      <c r="AA297" s="27">
        <f>IF(COUNTA($A297:$R297)=0,"",IF($A297="","Missing ID",IF(COUNTIF($A$5:$A$1004,$A297)&gt;1,"Duplicate ID",IF(OR($B297="",$C297="",$D297="",$H297="",$I297="",$K297="",$L297="",$Q297=""),"Missing required field",IF(AND($K297="Closed",$P297=""),"Closed without Resolved At",IF(AND($P297&lt;&gt;"",$P297&lt;$B297),"Resolved before Reported",IF(AND($Q297&lt;&gt;"",$Q297&lt;$B297),"Last Updated before Reported","OK")))))))</f>
        <v/>
      </c>
    </row>
    <row r="298">
      <c r="A298" s="17" t="n"/>
      <c r="B298" s="41" t="n"/>
      <c r="C298" s="42" t="n"/>
      <c r="D298" s="17" t="n"/>
      <c r="E298" s="20" t="n"/>
      <c r="F298" s="17" t="n"/>
      <c r="G298" s="17" t="n"/>
      <c r="H298" s="17" t="n"/>
      <c r="I298" s="17" t="n"/>
      <c r="J298" s="41" t="n"/>
      <c r="K298" s="17" t="n"/>
      <c r="L298" s="17" t="n"/>
      <c r="M298" s="17" t="n"/>
      <c r="N298" s="20" t="n"/>
      <c r="O298" s="42" t="n"/>
      <c r="P298" s="41" t="n"/>
      <c r="Q298" s="41" t="n"/>
      <c r="R298" s="43" t="n"/>
      <c r="S298" s="22">
        <f>IF(COUNTA($A298:$R298)=0,"",IFERROR(IF($J298="","",MAX(0,ROUND((IF(OR($K298="Closed",$K298="Canceled"),IF($P298="",$Q298,$P298),'Settings'!$B$8)-$J298)*1440,0))),""))</f>
        <v/>
      </c>
      <c r="T298" s="44">
        <f>IF(COUNTA($A298:$R298)=0,"",IFERROR(IF($B298="","",MAX(0,ROUND((IF(OR($K298="Closed",$K298="Canceled"),IF($P298="",$Q298,$P298),'Settings'!$B$8)-$B298)*24,1))),""))</f>
        <v/>
      </c>
      <c r="U298" s="44">
        <f>IF(COUNTA($A298:$R298)=0,"",IFERROR(VLOOKUP($I298,'Settings'!$A$12:$B$15,2,FALSE),""))</f>
        <v/>
      </c>
      <c r="V298" s="45">
        <f>IF(COUNTA($A298:$R298)=0,"",IFERROR(IF(OR($B298="",$U298=""),"",$B298+$U298/24),""))</f>
        <v/>
      </c>
      <c r="W298" s="25">
        <f>IF(COUNTA($A298:$R298)=0,"",IFERROR(IF($V298="","",IF(OR($K298="Closed",$K298="Canceled"),IF(IF($P298="",$Q298,$P298)&lt;=$V298,"Met","Missed"),IF('Settings'!$B$8&gt;$V298,"Overdue","Within Target"))),""))</f>
        <v/>
      </c>
      <c r="X298" s="46">
        <f>IF(COUNTA($A298:$R298)=0,"",IFERROR(ROUND($S298/60*'Settings'!$B$5,2),0))</f>
        <v/>
      </c>
      <c r="Y298" s="46">
        <f>IF(COUNTA($A298:$R298)=0,"",IFERROR($R298+$X298,0))</f>
        <v/>
      </c>
      <c r="Z298" s="25">
        <f>IF(COUNTA($A298:$R298)=0,"",IFERROR(IF(OR($K298="Closed",$K298="Canceled"),"No",IF($O298="","Missing Due Date",IF(INT($O298)&lt;INT('Settings'!$B$8),"Overdue",IF(INT($O298)=INT('Settings'!$B$8),"Due Today",IF(INT($O298)&lt;=INT('Settings'!$B$8)+'Settings'!$B$6,"Due Soon","Upcoming"))))),"Check date"))</f>
        <v/>
      </c>
      <c r="AA298" s="27">
        <f>IF(COUNTA($A298:$R298)=0,"",IF($A298="","Missing ID",IF(COUNTIF($A$5:$A$1004,$A298)&gt;1,"Duplicate ID",IF(OR($B298="",$C298="",$D298="",$H298="",$I298="",$K298="",$L298="",$Q298=""),"Missing required field",IF(AND($K298="Closed",$P298=""),"Closed without Resolved At",IF(AND($P298&lt;&gt;"",$P298&lt;$B298),"Resolved before Reported",IF(AND($Q298&lt;&gt;"",$Q298&lt;$B298),"Last Updated before Reported","OK")))))))</f>
        <v/>
      </c>
    </row>
    <row r="299">
      <c r="A299" s="17" t="n"/>
      <c r="B299" s="41" t="n"/>
      <c r="C299" s="42" t="n"/>
      <c r="D299" s="17" t="n"/>
      <c r="E299" s="20" t="n"/>
      <c r="F299" s="17" t="n"/>
      <c r="G299" s="17" t="n"/>
      <c r="H299" s="17" t="n"/>
      <c r="I299" s="17" t="n"/>
      <c r="J299" s="41" t="n"/>
      <c r="K299" s="17" t="n"/>
      <c r="L299" s="17" t="n"/>
      <c r="M299" s="17" t="n"/>
      <c r="N299" s="20" t="n"/>
      <c r="O299" s="42" t="n"/>
      <c r="P299" s="41" t="n"/>
      <c r="Q299" s="41" t="n"/>
      <c r="R299" s="43" t="n"/>
      <c r="S299" s="22">
        <f>IF(COUNTA($A299:$R299)=0,"",IFERROR(IF($J299="","",MAX(0,ROUND((IF(OR($K299="Closed",$K299="Canceled"),IF($P299="",$Q299,$P299),'Settings'!$B$8)-$J299)*1440,0))),""))</f>
        <v/>
      </c>
      <c r="T299" s="44">
        <f>IF(COUNTA($A299:$R299)=0,"",IFERROR(IF($B299="","",MAX(0,ROUND((IF(OR($K299="Closed",$K299="Canceled"),IF($P299="",$Q299,$P299),'Settings'!$B$8)-$B299)*24,1))),""))</f>
        <v/>
      </c>
      <c r="U299" s="44">
        <f>IF(COUNTA($A299:$R299)=0,"",IFERROR(VLOOKUP($I299,'Settings'!$A$12:$B$15,2,FALSE),""))</f>
        <v/>
      </c>
      <c r="V299" s="45">
        <f>IF(COUNTA($A299:$R299)=0,"",IFERROR(IF(OR($B299="",$U299=""),"",$B299+$U299/24),""))</f>
        <v/>
      </c>
      <c r="W299" s="25">
        <f>IF(COUNTA($A299:$R299)=0,"",IFERROR(IF($V299="","",IF(OR($K299="Closed",$K299="Canceled"),IF(IF($P299="",$Q299,$P299)&lt;=$V299,"Met","Missed"),IF('Settings'!$B$8&gt;$V299,"Overdue","Within Target"))),""))</f>
        <v/>
      </c>
      <c r="X299" s="46">
        <f>IF(COUNTA($A299:$R299)=0,"",IFERROR(ROUND($S299/60*'Settings'!$B$5,2),0))</f>
        <v/>
      </c>
      <c r="Y299" s="46">
        <f>IF(COUNTA($A299:$R299)=0,"",IFERROR($R299+$X299,0))</f>
        <v/>
      </c>
      <c r="Z299" s="25">
        <f>IF(COUNTA($A299:$R299)=0,"",IFERROR(IF(OR($K299="Closed",$K299="Canceled"),"No",IF($O299="","Missing Due Date",IF(INT($O299)&lt;INT('Settings'!$B$8),"Overdue",IF(INT($O299)=INT('Settings'!$B$8),"Due Today",IF(INT($O299)&lt;=INT('Settings'!$B$8)+'Settings'!$B$6,"Due Soon","Upcoming"))))),"Check date"))</f>
        <v/>
      </c>
      <c r="AA299" s="27">
        <f>IF(COUNTA($A299:$R299)=0,"",IF($A299="","Missing ID",IF(COUNTIF($A$5:$A$1004,$A299)&gt;1,"Duplicate ID",IF(OR($B299="",$C299="",$D299="",$H299="",$I299="",$K299="",$L299="",$Q299=""),"Missing required field",IF(AND($K299="Closed",$P299=""),"Closed without Resolved At",IF(AND($P299&lt;&gt;"",$P299&lt;$B299),"Resolved before Reported",IF(AND($Q299&lt;&gt;"",$Q299&lt;$B299),"Last Updated before Reported","OK")))))))</f>
        <v/>
      </c>
    </row>
    <row r="300">
      <c r="A300" s="17" t="n"/>
      <c r="B300" s="41" t="n"/>
      <c r="C300" s="42" t="n"/>
      <c r="D300" s="17" t="n"/>
      <c r="E300" s="20" t="n"/>
      <c r="F300" s="17" t="n"/>
      <c r="G300" s="17" t="n"/>
      <c r="H300" s="17" t="n"/>
      <c r="I300" s="17" t="n"/>
      <c r="J300" s="41" t="n"/>
      <c r="K300" s="17" t="n"/>
      <c r="L300" s="17" t="n"/>
      <c r="M300" s="17" t="n"/>
      <c r="N300" s="20" t="n"/>
      <c r="O300" s="42" t="n"/>
      <c r="P300" s="41" t="n"/>
      <c r="Q300" s="41" t="n"/>
      <c r="R300" s="43" t="n"/>
      <c r="S300" s="22">
        <f>IF(COUNTA($A300:$R300)=0,"",IFERROR(IF($J300="","",MAX(0,ROUND((IF(OR($K300="Closed",$K300="Canceled"),IF($P300="",$Q300,$P300),'Settings'!$B$8)-$J300)*1440,0))),""))</f>
        <v/>
      </c>
      <c r="T300" s="44">
        <f>IF(COUNTA($A300:$R300)=0,"",IFERROR(IF($B300="","",MAX(0,ROUND((IF(OR($K300="Closed",$K300="Canceled"),IF($P300="",$Q300,$P300),'Settings'!$B$8)-$B300)*24,1))),""))</f>
        <v/>
      </c>
      <c r="U300" s="44">
        <f>IF(COUNTA($A300:$R300)=0,"",IFERROR(VLOOKUP($I300,'Settings'!$A$12:$B$15,2,FALSE),""))</f>
        <v/>
      </c>
      <c r="V300" s="45">
        <f>IF(COUNTA($A300:$R300)=0,"",IFERROR(IF(OR($B300="",$U300=""),"",$B300+$U300/24),""))</f>
        <v/>
      </c>
      <c r="W300" s="25">
        <f>IF(COUNTA($A300:$R300)=0,"",IFERROR(IF($V300="","",IF(OR($K300="Closed",$K300="Canceled"),IF(IF($P300="",$Q300,$P300)&lt;=$V300,"Met","Missed"),IF('Settings'!$B$8&gt;$V300,"Overdue","Within Target"))),""))</f>
        <v/>
      </c>
      <c r="X300" s="46">
        <f>IF(COUNTA($A300:$R300)=0,"",IFERROR(ROUND($S300/60*'Settings'!$B$5,2),0))</f>
        <v/>
      </c>
      <c r="Y300" s="46">
        <f>IF(COUNTA($A300:$R300)=0,"",IFERROR($R300+$X300,0))</f>
        <v/>
      </c>
      <c r="Z300" s="25">
        <f>IF(COUNTA($A300:$R300)=0,"",IFERROR(IF(OR($K300="Closed",$K300="Canceled"),"No",IF($O300="","Missing Due Date",IF(INT($O300)&lt;INT('Settings'!$B$8),"Overdue",IF(INT($O300)=INT('Settings'!$B$8),"Due Today",IF(INT($O300)&lt;=INT('Settings'!$B$8)+'Settings'!$B$6,"Due Soon","Upcoming"))))),"Check date"))</f>
        <v/>
      </c>
      <c r="AA300" s="27">
        <f>IF(COUNTA($A300:$R300)=0,"",IF($A300="","Missing ID",IF(COUNTIF($A$5:$A$1004,$A300)&gt;1,"Duplicate ID",IF(OR($B300="",$C300="",$D300="",$H300="",$I300="",$K300="",$L300="",$Q300=""),"Missing required field",IF(AND($K300="Closed",$P300=""),"Closed without Resolved At",IF(AND($P300&lt;&gt;"",$P300&lt;$B300),"Resolved before Reported",IF(AND($Q300&lt;&gt;"",$Q300&lt;$B300),"Last Updated before Reported","OK")))))))</f>
        <v/>
      </c>
    </row>
    <row r="301">
      <c r="A301" s="17" t="n"/>
      <c r="B301" s="41" t="n"/>
      <c r="C301" s="42" t="n"/>
      <c r="D301" s="17" t="n"/>
      <c r="E301" s="20" t="n"/>
      <c r="F301" s="17" t="n"/>
      <c r="G301" s="17" t="n"/>
      <c r="H301" s="17" t="n"/>
      <c r="I301" s="17" t="n"/>
      <c r="J301" s="41" t="n"/>
      <c r="K301" s="17" t="n"/>
      <c r="L301" s="17" t="n"/>
      <c r="M301" s="17" t="n"/>
      <c r="N301" s="20" t="n"/>
      <c r="O301" s="42" t="n"/>
      <c r="P301" s="41" t="n"/>
      <c r="Q301" s="41" t="n"/>
      <c r="R301" s="43" t="n"/>
      <c r="S301" s="22">
        <f>IF(COUNTA($A301:$R301)=0,"",IFERROR(IF($J301="","",MAX(0,ROUND((IF(OR($K301="Closed",$K301="Canceled"),IF($P301="",$Q301,$P301),'Settings'!$B$8)-$J301)*1440,0))),""))</f>
        <v/>
      </c>
      <c r="T301" s="44">
        <f>IF(COUNTA($A301:$R301)=0,"",IFERROR(IF($B301="","",MAX(0,ROUND((IF(OR($K301="Closed",$K301="Canceled"),IF($P301="",$Q301,$P301),'Settings'!$B$8)-$B301)*24,1))),""))</f>
        <v/>
      </c>
      <c r="U301" s="44">
        <f>IF(COUNTA($A301:$R301)=0,"",IFERROR(VLOOKUP($I301,'Settings'!$A$12:$B$15,2,FALSE),""))</f>
        <v/>
      </c>
      <c r="V301" s="45">
        <f>IF(COUNTA($A301:$R301)=0,"",IFERROR(IF(OR($B301="",$U301=""),"",$B301+$U301/24),""))</f>
        <v/>
      </c>
      <c r="W301" s="25">
        <f>IF(COUNTA($A301:$R301)=0,"",IFERROR(IF($V301="","",IF(OR($K301="Closed",$K301="Canceled"),IF(IF($P301="",$Q301,$P301)&lt;=$V301,"Met","Missed"),IF('Settings'!$B$8&gt;$V301,"Overdue","Within Target"))),""))</f>
        <v/>
      </c>
      <c r="X301" s="46">
        <f>IF(COUNTA($A301:$R301)=0,"",IFERROR(ROUND($S301/60*'Settings'!$B$5,2),0))</f>
        <v/>
      </c>
      <c r="Y301" s="46">
        <f>IF(COUNTA($A301:$R301)=0,"",IFERROR($R301+$X301,0))</f>
        <v/>
      </c>
      <c r="Z301" s="25">
        <f>IF(COUNTA($A301:$R301)=0,"",IFERROR(IF(OR($K301="Closed",$K301="Canceled"),"No",IF($O301="","Missing Due Date",IF(INT($O301)&lt;INT('Settings'!$B$8),"Overdue",IF(INT($O301)=INT('Settings'!$B$8),"Due Today",IF(INT($O301)&lt;=INT('Settings'!$B$8)+'Settings'!$B$6,"Due Soon","Upcoming"))))),"Check date"))</f>
        <v/>
      </c>
      <c r="AA301" s="27">
        <f>IF(COUNTA($A301:$R301)=0,"",IF($A301="","Missing ID",IF(COUNTIF($A$5:$A$1004,$A301)&gt;1,"Duplicate ID",IF(OR($B301="",$C301="",$D301="",$H301="",$I301="",$K301="",$L301="",$Q301=""),"Missing required field",IF(AND($K301="Closed",$P301=""),"Closed without Resolved At",IF(AND($P301&lt;&gt;"",$P301&lt;$B301),"Resolved before Reported",IF(AND($Q301&lt;&gt;"",$Q301&lt;$B301),"Last Updated before Reported","OK")))))))</f>
        <v/>
      </c>
    </row>
    <row r="302">
      <c r="A302" s="17" t="n"/>
      <c r="B302" s="41" t="n"/>
      <c r="C302" s="42" t="n"/>
      <c r="D302" s="17" t="n"/>
      <c r="E302" s="20" t="n"/>
      <c r="F302" s="17" t="n"/>
      <c r="G302" s="17" t="n"/>
      <c r="H302" s="17" t="n"/>
      <c r="I302" s="17" t="n"/>
      <c r="J302" s="41" t="n"/>
      <c r="K302" s="17" t="n"/>
      <c r="L302" s="17" t="n"/>
      <c r="M302" s="17" t="n"/>
      <c r="N302" s="20" t="n"/>
      <c r="O302" s="42" t="n"/>
      <c r="P302" s="41" t="n"/>
      <c r="Q302" s="41" t="n"/>
      <c r="R302" s="43" t="n"/>
      <c r="S302" s="22">
        <f>IF(COUNTA($A302:$R302)=0,"",IFERROR(IF($J302="","",MAX(0,ROUND((IF(OR($K302="Closed",$K302="Canceled"),IF($P302="",$Q302,$P302),'Settings'!$B$8)-$J302)*1440,0))),""))</f>
        <v/>
      </c>
      <c r="T302" s="44">
        <f>IF(COUNTA($A302:$R302)=0,"",IFERROR(IF($B302="","",MAX(0,ROUND((IF(OR($K302="Closed",$K302="Canceled"),IF($P302="",$Q302,$P302),'Settings'!$B$8)-$B302)*24,1))),""))</f>
        <v/>
      </c>
      <c r="U302" s="44">
        <f>IF(COUNTA($A302:$R302)=0,"",IFERROR(VLOOKUP($I302,'Settings'!$A$12:$B$15,2,FALSE),""))</f>
        <v/>
      </c>
      <c r="V302" s="45">
        <f>IF(COUNTA($A302:$R302)=0,"",IFERROR(IF(OR($B302="",$U302=""),"",$B302+$U302/24),""))</f>
        <v/>
      </c>
      <c r="W302" s="25">
        <f>IF(COUNTA($A302:$R302)=0,"",IFERROR(IF($V302="","",IF(OR($K302="Closed",$K302="Canceled"),IF(IF($P302="",$Q302,$P302)&lt;=$V302,"Met","Missed"),IF('Settings'!$B$8&gt;$V302,"Overdue","Within Target"))),""))</f>
        <v/>
      </c>
      <c r="X302" s="46">
        <f>IF(COUNTA($A302:$R302)=0,"",IFERROR(ROUND($S302/60*'Settings'!$B$5,2),0))</f>
        <v/>
      </c>
      <c r="Y302" s="46">
        <f>IF(COUNTA($A302:$R302)=0,"",IFERROR($R302+$X302,0))</f>
        <v/>
      </c>
      <c r="Z302" s="25">
        <f>IF(COUNTA($A302:$R302)=0,"",IFERROR(IF(OR($K302="Closed",$K302="Canceled"),"No",IF($O302="","Missing Due Date",IF(INT($O302)&lt;INT('Settings'!$B$8),"Overdue",IF(INT($O302)=INT('Settings'!$B$8),"Due Today",IF(INT($O302)&lt;=INT('Settings'!$B$8)+'Settings'!$B$6,"Due Soon","Upcoming"))))),"Check date"))</f>
        <v/>
      </c>
      <c r="AA302" s="27">
        <f>IF(COUNTA($A302:$R302)=0,"",IF($A302="","Missing ID",IF(COUNTIF($A$5:$A$1004,$A302)&gt;1,"Duplicate ID",IF(OR($B302="",$C302="",$D302="",$H302="",$I302="",$K302="",$L302="",$Q302=""),"Missing required field",IF(AND($K302="Closed",$P302=""),"Closed without Resolved At",IF(AND($P302&lt;&gt;"",$P302&lt;$B302),"Resolved before Reported",IF(AND($Q302&lt;&gt;"",$Q302&lt;$B302),"Last Updated before Reported","OK")))))))</f>
        <v/>
      </c>
    </row>
    <row r="303">
      <c r="A303" s="17" t="n"/>
      <c r="B303" s="41" t="n"/>
      <c r="C303" s="42" t="n"/>
      <c r="D303" s="17" t="n"/>
      <c r="E303" s="20" t="n"/>
      <c r="F303" s="17" t="n"/>
      <c r="G303" s="17" t="n"/>
      <c r="H303" s="17" t="n"/>
      <c r="I303" s="17" t="n"/>
      <c r="J303" s="41" t="n"/>
      <c r="K303" s="17" t="n"/>
      <c r="L303" s="17" t="n"/>
      <c r="M303" s="17" t="n"/>
      <c r="N303" s="20" t="n"/>
      <c r="O303" s="42" t="n"/>
      <c r="P303" s="41" t="n"/>
      <c r="Q303" s="41" t="n"/>
      <c r="R303" s="43" t="n"/>
      <c r="S303" s="22">
        <f>IF(COUNTA($A303:$R303)=0,"",IFERROR(IF($J303="","",MAX(0,ROUND((IF(OR($K303="Closed",$K303="Canceled"),IF($P303="",$Q303,$P303),'Settings'!$B$8)-$J303)*1440,0))),""))</f>
        <v/>
      </c>
      <c r="T303" s="44">
        <f>IF(COUNTA($A303:$R303)=0,"",IFERROR(IF($B303="","",MAX(0,ROUND((IF(OR($K303="Closed",$K303="Canceled"),IF($P303="",$Q303,$P303),'Settings'!$B$8)-$B303)*24,1))),""))</f>
        <v/>
      </c>
      <c r="U303" s="44">
        <f>IF(COUNTA($A303:$R303)=0,"",IFERROR(VLOOKUP($I303,'Settings'!$A$12:$B$15,2,FALSE),""))</f>
        <v/>
      </c>
      <c r="V303" s="45">
        <f>IF(COUNTA($A303:$R303)=0,"",IFERROR(IF(OR($B303="",$U303=""),"",$B303+$U303/24),""))</f>
        <v/>
      </c>
      <c r="W303" s="25">
        <f>IF(COUNTA($A303:$R303)=0,"",IFERROR(IF($V303="","",IF(OR($K303="Closed",$K303="Canceled"),IF(IF($P303="",$Q303,$P303)&lt;=$V303,"Met","Missed"),IF('Settings'!$B$8&gt;$V303,"Overdue","Within Target"))),""))</f>
        <v/>
      </c>
      <c r="X303" s="46">
        <f>IF(COUNTA($A303:$R303)=0,"",IFERROR(ROUND($S303/60*'Settings'!$B$5,2),0))</f>
        <v/>
      </c>
      <c r="Y303" s="46">
        <f>IF(COUNTA($A303:$R303)=0,"",IFERROR($R303+$X303,0))</f>
        <v/>
      </c>
      <c r="Z303" s="25">
        <f>IF(COUNTA($A303:$R303)=0,"",IFERROR(IF(OR($K303="Closed",$K303="Canceled"),"No",IF($O303="","Missing Due Date",IF(INT($O303)&lt;INT('Settings'!$B$8),"Overdue",IF(INT($O303)=INT('Settings'!$B$8),"Due Today",IF(INT($O303)&lt;=INT('Settings'!$B$8)+'Settings'!$B$6,"Due Soon","Upcoming"))))),"Check date"))</f>
        <v/>
      </c>
      <c r="AA303" s="27">
        <f>IF(COUNTA($A303:$R303)=0,"",IF($A303="","Missing ID",IF(COUNTIF($A$5:$A$1004,$A303)&gt;1,"Duplicate ID",IF(OR($B303="",$C303="",$D303="",$H303="",$I303="",$K303="",$L303="",$Q303=""),"Missing required field",IF(AND($K303="Closed",$P303=""),"Closed without Resolved At",IF(AND($P303&lt;&gt;"",$P303&lt;$B303),"Resolved before Reported",IF(AND($Q303&lt;&gt;"",$Q303&lt;$B303),"Last Updated before Reported","OK")))))))</f>
        <v/>
      </c>
    </row>
    <row r="304">
      <c r="A304" s="17" t="n"/>
      <c r="B304" s="41" t="n"/>
      <c r="C304" s="42" t="n"/>
      <c r="D304" s="17" t="n"/>
      <c r="E304" s="20" t="n"/>
      <c r="F304" s="17" t="n"/>
      <c r="G304" s="17" t="n"/>
      <c r="H304" s="17" t="n"/>
      <c r="I304" s="17" t="n"/>
      <c r="J304" s="41" t="n"/>
      <c r="K304" s="17" t="n"/>
      <c r="L304" s="17" t="n"/>
      <c r="M304" s="17" t="n"/>
      <c r="N304" s="20" t="n"/>
      <c r="O304" s="42" t="n"/>
      <c r="P304" s="41" t="n"/>
      <c r="Q304" s="41" t="n"/>
      <c r="R304" s="43" t="n"/>
      <c r="S304" s="22">
        <f>IF(COUNTA($A304:$R304)=0,"",IFERROR(IF($J304="","",MAX(0,ROUND((IF(OR($K304="Closed",$K304="Canceled"),IF($P304="",$Q304,$P304),'Settings'!$B$8)-$J304)*1440,0))),""))</f>
        <v/>
      </c>
      <c r="T304" s="44">
        <f>IF(COUNTA($A304:$R304)=0,"",IFERROR(IF($B304="","",MAX(0,ROUND((IF(OR($K304="Closed",$K304="Canceled"),IF($P304="",$Q304,$P304),'Settings'!$B$8)-$B304)*24,1))),""))</f>
        <v/>
      </c>
      <c r="U304" s="44">
        <f>IF(COUNTA($A304:$R304)=0,"",IFERROR(VLOOKUP($I304,'Settings'!$A$12:$B$15,2,FALSE),""))</f>
        <v/>
      </c>
      <c r="V304" s="45">
        <f>IF(COUNTA($A304:$R304)=0,"",IFERROR(IF(OR($B304="",$U304=""),"",$B304+$U304/24),""))</f>
        <v/>
      </c>
      <c r="W304" s="25">
        <f>IF(COUNTA($A304:$R304)=0,"",IFERROR(IF($V304="","",IF(OR($K304="Closed",$K304="Canceled"),IF(IF($P304="",$Q304,$P304)&lt;=$V304,"Met","Missed"),IF('Settings'!$B$8&gt;$V304,"Overdue","Within Target"))),""))</f>
        <v/>
      </c>
      <c r="X304" s="46">
        <f>IF(COUNTA($A304:$R304)=0,"",IFERROR(ROUND($S304/60*'Settings'!$B$5,2),0))</f>
        <v/>
      </c>
      <c r="Y304" s="46">
        <f>IF(COUNTA($A304:$R304)=0,"",IFERROR($R304+$X304,0))</f>
        <v/>
      </c>
      <c r="Z304" s="25">
        <f>IF(COUNTA($A304:$R304)=0,"",IFERROR(IF(OR($K304="Closed",$K304="Canceled"),"No",IF($O304="","Missing Due Date",IF(INT($O304)&lt;INT('Settings'!$B$8),"Overdue",IF(INT($O304)=INT('Settings'!$B$8),"Due Today",IF(INT($O304)&lt;=INT('Settings'!$B$8)+'Settings'!$B$6,"Due Soon","Upcoming"))))),"Check date"))</f>
        <v/>
      </c>
      <c r="AA304" s="27">
        <f>IF(COUNTA($A304:$R304)=0,"",IF($A304="","Missing ID",IF(COUNTIF($A$5:$A$1004,$A304)&gt;1,"Duplicate ID",IF(OR($B304="",$C304="",$D304="",$H304="",$I304="",$K304="",$L304="",$Q304=""),"Missing required field",IF(AND($K304="Closed",$P304=""),"Closed without Resolved At",IF(AND($P304&lt;&gt;"",$P304&lt;$B304),"Resolved before Reported",IF(AND($Q304&lt;&gt;"",$Q304&lt;$B304),"Last Updated before Reported","OK")))))))</f>
        <v/>
      </c>
    </row>
    <row r="305">
      <c r="A305" s="17" t="n"/>
      <c r="B305" s="41" t="n"/>
      <c r="C305" s="42" t="n"/>
      <c r="D305" s="17" t="n"/>
      <c r="E305" s="20" t="n"/>
      <c r="F305" s="17" t="n"/>
      <c r="G305" s="17" t="n"/>
      <c r="H305" s="17" t="n"/>
      <c r="I305" s="17" t="n"/>
      <c r="J305" s="41" t="n"/>
      <c r="K305" s="17" t="n"/>
      <c r="L305" s="17" t="n"/>
      <c r="M305" s="17" t="n"/>
      <c r="N305" s="20" t="n"/>
      <c r="O305" s="42" t="n"/>
      <c r="P305" s="41" t="n"/>
      <c r="Q305" s="41" t="n"/>
      <c r="R305" s="43" t="n"/>
      <c r="S305" s="22">
        <f>IF(COUNTA($A305:$R305)=0,"",IFERROR(IF($J305="","",MAX(0,ROUND((IF(OR($K305="Closed",$K305="Canceled"),IF($P305="",$Q305,$P305),'Settings'!$B$8)-$J305)*1440,0))),""))</f>
        <v/>
      </c>
      <c r="T305" s="44">
        <f>IF(COUNTA($A305:$R305)=0,"",IFERROR(IF($B305="","",MAX(0,ROUND((IF(OR($K305="Closed",$K305="Canceled"),IF($P305="",$Q305,$P305),'Settings'!$B$8)-$B305)*24,1))),""))</f>
        <v/>
      </c>
      <c r="U305" s="44">
        <f>IF(COUNTA($A305:$R305)=0,"",IFERROR(VLOOKUP($I305,'Settings'!$A$12:$B$15,2,FALSE),""))</f>
        <v/>
      </c>
      <c r="V305" s="45">
        <f>IF(COUNTA($A305:$R305)=0,"",IFERROR(IF(OR($B305="",$U305=""),"",$B305+$U305/24),""))</f>
        <v/>
      </c>
      <c r="W305" s="25">
        <f>IF(COUNTA($A305:$R305)=0,"",IFERROR(IF($V305="","",IF(OR($K305="Closed",$K305="Canceled"),IF(IF($P305="",$Q305,$P305)&lt;=$V305,"Met","Missed"),IF('Settings'!$B$8&gt;$V305,"Overdue","Within Target"))),""))</f>
        <v/>
      </c>
      <c r="X305" s="46">
        <f>IF(COUNTA($A305:$R305)=0,"",IFERROR(ROUND($S305/60*'Settings'!$B$5,2),0))</f>
        <v/>
      </c>
      <c r="Y305" s="46">
        <f>IF(COUNTA($A305:$R305)=0,"",IFERROR($R305+$X305,0))</f>
        <v/>
      </c>
      <c r="Z305" s="25">
        <f>IF(COUNTA($A305:$R305)=0,"",IFERROR(IF(OR($K305="Closed",$K305="Canceled"),"No",IF($O305="","Missing Due Date",IF(INT($O305)&lt;INT('Settings'!$B$8),"Overdue",IF(INT($O305)=INT('Settings'!$B$8),"Due Today",IF(INT($O305)&lt;=INT('Settings'!$B$8)+'Settings'!$B$6,"Due Soon","Upcoming"))))),"Check date"))</f>
        <v/>
      </c>
      <c r="AA305" s="27">
        <f>IF(COUNTA($A305:$R305)=0,"",IF($A305="","Missing ID",IF(COUNTIF($A$5:$A$1004,$A305)&gt;1,"Duplicate ID",IF(OR($B305="",$C305="",$D305="",$H305="",$I305="",$K305="",$L305="",$Q305=""),"Missing required field",IF(AND($K305="Closed",$P305=""),"Closed without Resolved At",IF(AND($P305&lt;&gt;"",$P305&lt;$B305),"Resolved before Reported",IF(AND($Q305&lt;&gt;"",$Q305&lt;$B305),"Last Updated before Reported","OK")))))))</f>
        <v/>
      </c>
    </row>
    <row r="306">
      <c r="A306" s="17" t="n"/>
      <c r="B306" s="41" t="n"/>
      <c r="C306" s="42" t="n"/>
      <c r="D306" s="17" t="n"/>
      <c r="E306" s="20" t="n"/>
      <c r="F306" s="17" t="n"/>
      <c r="G306" s="17" t="n"/>
      <c r="H306" s="17" t="n"/>
      <c r="I306" s="17" t="n"/>
      <c r="J306" s="41" t="n"/>
      <c r="K306" s="17" t="n"/>
      <c r="L306" s="17" t="n"/>
      <c r="M306" s="17" t="n"/>
      <c r="N306" s="20" t="n"/>
      <c r="O306" s="42" t="n"/>
      <c r="P306" s="41" t="n"/>
      <c r="Q306" s="41" t="n"/>
      <c r="R306" s="43" t="n"/>
      <c r="S306" s="22">
        <f>IF(COUNTA($A306:$R306)=0,"",IFERROR(IF($J306="","",MAX(0,ROUND((IF(OR($K306="Closed",$K306="Canceled"),IF($P306="",$Q306,$P306),'Settings'!$B$8)-$J306)*1440,0))),""))</f>
        <v/>
      </c>
      <c r="T306" s="44">
        <f>IF(COUNTA($A306:$R306)=0,"",IFERROR(IF($B306="","",MAX(0,ROUND((IF(OR($K306="Closed",$K306="Canceled"),IF($P306="",$Q306,$P306),'Settings'!$B$8)-$B306)*24,1))),""))</f>
        <v/>
      </c>
      <c r="U306" s="44">
        <f>IF(COUNTA($A306:$R306)=0,"",IFERROR(VLOOKUP($I306,'Settings'!$A$12:$B$15,2,FALSE),""))</f>
        <v/>
      </c>
      <c r="V306" s="45">
        <f>IF(COUNTA($A306:$R306)=0,"",IFERROR(IF(OR($B306="",$U306=""),"",$B306+$U306/24),""))</f>
        <v/>
      </c>
      <c r="W306" s="25">
        <f>IF(COUNTA($A306:$R306)=0,"",IFERROR(IF($V306="","",IF(OR($K306="Closed",$K306="Canceled"),IF(IF($P306="",$Q306,$P306)&lt;=$V306,"Met","Missed"),IF('Settings'!$B$8&gt;$V306,"Overdue","Within Target"))),""))</f>
        <v/>
      </c>
      <c r="X306" s="46">
        <f>IF(COUNTA($A306:$R306)=0,"",IFERROR(ROUND($S306/60*'Settings'!$B$5,2),0))</f>
        <v/>
      </c>
      <c r="Y306" s="46">
        <f>IF(COUNTA($A306:$R306)=0,"",IFERROR($R306+$X306,0))</f>
        <v/>
      </c>
      <c r="Z306" s="25">
        <f>IF(COUNTA($A306:$R306)=0,"",IFERROR(IF(OR($K306="Closed",$K306="Canceled"),"No",IF($O306="","Missing Due Date",IF(INT($O306)&lt;INT('Settings'!$B$8),"Overdue",IF(INT($O306)=INT('Settings'!$B$8),"Due Today",IF(INT($O306)&lt;=INT('Settings'!$B$8)+'Settings'!$B$6,"Due Soon","Upcoming"))))),"Check date"))</f>
        <v/>
      </c>
      <c r="AA306" s="27">
        <f>IF(COUNTA($A306:$R306)=0,"",IF($A306="","Missing ID",IF(COUNTIF($A$5:$A$1004,$A306)&gt;1,"Duplicate ID",IF(OR($B306="",$C306="",$D306="",$H306="",$I306="",$K306="",$L306="",$Q306=""),"Missing required field",IF(AND($K306="Closed",$P306=""),"Closed without Resolved At",IF(AND($P306&lt;&gt;"",$P306&lt;$B306),"Resolved before Reported",IF(AND($Q306&lt;&gt;"",$Q306&lt;$B306),"Last Updated before Reported","OK")))))))</f>
        <v/>
      </c>
    </row>
    <row r="307">
      <c r="A307" s="17" t="n"/>
      <c r="B307" s="41" t="n"/>
      <c r="C307" s="42" t="n"/>
      <c r="D307" s="17" t="n"/>
      <c r="E307" s="20" t="n"/>
      <c r="F307" s="17" t="n"/>
      <c r="G307" s="17" t="n"/>
      <c r="H307" s="17" t="n"/>
      <c r="I307" s="17" t="n"/>
      <c r="J307" s="41" t="n"/>
      <c r="K307" s="17" t="n"/>
      <c r="L307" s="17" t="n"/>
      <c r="M307" s="17" t="n"/>
      <c r="N307" s="20" t="n"/>
      <c r="O307" s="42" t="n"/>
      <c r="P307" s="41" t="n"/>
      <c r="Q307" s="41" t="n"/>
      <c r="R307" s="43" t="n"/>
      <c r="S307" s="22">
        <f>IF(COUNTA($A307:$R307)=0,"",IFERROR(IF($J307="","",MAX(0,ROUND((IF(OR($K307="Closed",$K307="Canceled"),IF($P307="",$Q307,$P307),'Settings'!$B$8)-$J307)*1440,0))),""))</f>
        <v/>
      </c>
      <c r="T307" s="44">
        <f>IF(COUNTA($A307:$R307)=0,"",IFERROR(IF($B307="","",MAX(0,ROUND((IF(OR($K307="Closed",$K307="Canceled"),IF($P307="",$Q307,$P307),'Settings'!$B$8)-$B307)*24,1))),""))</f>
        <v/>
      </c>
      <c r="U307" s="44">
        <f>IF(COUNTA($A307:$R307)=0,"",IFERROR(VLOOKUP($I307,'Settings'!$A$12:$B$15,2,FALSE),""))</f>
        <v/>
      </c>
      <c r="V307" s="45">
        <f>IF(COUNTA($A307:$R307)=0,"",IFERROR(IF(OR($B307="",$U307=""),"",$B307+$U307/24),""))</f>
        <v/>
      </c>
      <c r="W307" s="25">
        <f>IF(COUNTA($A307:$R307)=0,"",IFERROR(IF($V307="","",IF(OR($K307="Closed",$K307="Canceled"),IF(IF($P307="",$Q307,$P307)&lt;=$V307,"Met","Missed"),IF('Settings'!$B$8&gt;$V307,"Overdue","Within Target"))),""))</f>
        <v/>
      </c>
      <c r="X307" s="46">
        <f>IF(COUNTA($A307:$R307)=0,"",IFERROR(ROUND($S307/60*'Settings'!$B$5,2),0))</f>
        <v/>
      </c>
      <c r="Y307" s="46">
        <f>IF(COUNTA($A307:$R307)=0,"",IFERROR($R307+$X307,0))</f>
        <v/>
      </c>
      <c r="Z307" s="25">
        <f>IF(COUNTA($A307:$R307)=0,"",IFERROR(IF(OR($K307="Closed",$K307="Canceled"),"No",IF($O307="","Missing Due Date",IF(INT($O307)&lt;INT('Settings'!$B$8),"Overdue",IF(INT($O307)=INT('Settings'!$B$8),"Due Today",IF(INT($O307)&lt;=INT('Settings'!$B$8)+'Settings'!$B$6,"Due Soon","Upcoming"))))),"Check date"))</f>
        <v/>
      </c>
      <c r="AA307" s="27">
        <f>IF(COUNTA($A307:$R307)=0,"",IF($A307="","Missing ID",IF(COUNTIF($A$5:$A$1004,$A307)&gt;1,"Duplicate ID",IF(OR($B307="",$C307="",$D307="",$H307="",$I307="",$K307="",$L307="",$Q307=""),"Missing required field",IF(AND($K307="Closed",$P307=""),"Closed without Resolved At",IF(AND($P307&lt;&gt;"",$P307&lt;$B307),"Resolved before Reported",IF(AND($Q307&lt;&gt;"",$Q307&lt;$B307),"Last Updated before Reported","OK")))))))</f>
        <v/>
      </c>
    </row>
    <row r="308">
      <c r="A308" s="17" t="n"/>
      <c r="B308" s="41" t="n"/>
      <c r="C308" s="42" t="n"/>
      <c r="D308" s="17" t="n"/>
      <c r="E308" s="20" t="n"/>
      <c r="F308" s="17" t="n"/>
      <c r="G308" s="17" t="n"/>
      <c r="H308" s="17" t="n"/>
      <c r="I308" s="17" t="n"/>
      <c r="J308" s="41" t="n"/>
      <c r="K308" s="17" t="n"/>
      <c r="L308" s="17" t="n"/>
      <c r="M308" s="17" t="n"/>
      <c r="N308" s="20" t="n"/>
      <c r="O308" s="42" t="n"/>
      <c r="P308" s="41" t="n"/>
      <c r="Q308" s="41" t="n"/>
      <c r="R308" s="43" t="n"/>
      <c r="S308" s="22">
        <f>IF(COUNTA($A308:$R308)=0,"",IFERROR(IF($J308="","",MAX(0,ROUND((IF(OR($K308="Closed",$K308="Canceled"),IF($P308="",$Q308,$P308),'Settings'!$B$8)-$J308)*1440,0))),""))</f>
        <v/>
      </c>
      <c r="T308" s="44">
        <f>IF(COUNTA($A308:$R308)=0,"",IFERROR(IF($B308="","",MAX(0,ROUND((IF(OR($K308="Closed",$K308="Canceled"),IF($P308="",$Q308,$P308),'Settings'!$B$8)-$B308)*24,1))),""))</f>
        <v/>
      </c>
      <c r="U308" s="44">
        <f>IF(COUNTA($A308:$R308)=0,"",IFERROR(VLOOKUP($I308,'Settings'!$A$12:$B$15,2,FALSE),""))</f>
        <v/>
      </c>
      <c r="V308" s="45">
        <f>IF(COUNTA($A308:$R308)=0,"",IFERROR(IF(OR($B308="",$U308=""),"",$B308+$U308/24),""))</f>
        <v/>
      </c>
      <c r="W308" s="25">
        <f>IF(COUNTA($A308:$R308)=0,"",IFERROR(IF($V308="","",IF(OR($K308="Closed",$K308="Canceled"),IF(IF($P308="",$Q308,$P308)&lt;=$V308,"Met","Missed"),IF('Settings'!$B$8&gt;$V308,"Overdue","Within Target"))),""))</f>
        <v/>
      </c>
      <c r="X308" s="46">
        <f>IF(COUNTA($A308:$R308)=0,"",IFERROR(ROUND($S308/60*'Settings'!$B$5,2),0))</f>
        <v/>
      </c>
      <c r="Y308" s="46">
        <f>IF(COUNTA($A308:$R308)=0,"",IFERROR($R308+$X308,0))</f>
        <v/>
      </c>
      <c r="Z308" s="25">
        <f>IF(COUNTA($A308:$R308)=0,"",IFERROR(IF(OR($K308="Closed",$K308="Canceled"),"No",IF($O308="","Missing Due Date",IF(INT($O308)&lt;INT('Settings'!$B$8),"Overdue",IF(INT($O308)=INT('Settings'!$B$8),"Due Today",IF(INT($O308)&lt;=INT('Settings'!$B$8)+'Settings'!$B$6,"Due Soon","Upcoming"))))),"Check date"))</f>
        <v/>
      </c>
      <c r="AA308" s="27">
        <f>IF(COUNTA($A308:$R308)=0,"",IF($A308="","Missing ID",IF(COUNTIF($A$5:$A$1004,$A308)&gt;1,"Duplicate ID",IF(OR($B308="",$C308="",$D308="",$H308="",$I308="",$K308="",$L308="",$Q308=""),"Missing required field",IF(AND($K308="Closed",$P308=""),"Closed without Resolved At",IF(AND($P308&lt;&gt;"",$P308&lt;$B308),"Resolved before Reported",IF(AND($Q308&lt;&gt;"",$Q308&lt;$B308),"Last Updated before Reported","OK")))))))</f>
        <v/>
      </c>
    </row>
    <row r="309">
      <c r="A309" s="17" t="n"/>
      <c r="B309" s="41" t="n"/>
      <c r="C309" s="42" t="n"/>
      <c r="D309" s="17" t="n"/>
      <c r="E309" s="20" t="n"/>
      <c r="F309" s="17" t="n"/>
      <c r="G309" s="17" t="n"/>
      <c r="H309" s="17" t="n"/>
      <c r="I309" s="17" t="n"/>
      <c r="J309" s="41" t="n"/>
      <c r="K309" s="17" t="n"/>
      <c r="L309" s="17" t="n"/>
      <c r="M309" s="17" t="n"/>
      <c r="N309" s="20" t="n"/>
      <c r="O309" s="42" t="n"/>
      <c r="P309" s="41" t="n"/>
      <c r="Q309" s="41" t="n"/>
      <c r="R309" s="43" t="n"/>
      <c r="S309" s="22">
        <f>IF(COUNTA($A309:$R309)=0,"",IFERROR(IF($J309="","",MAX(0,ROUND((IF(OR($K309="Closed",$K309="Canceled"),IF($P309="",$Q309,$P309),'Settings'!$B$8)-$J309)*1440,0))),""))</f>
        <v/>
      </c>
      <c r="T309" s="44">
        <f>IF(COUNTA($A309:$R309)=0,"",IFERROR(IF($B309="","",MAX(0,ROUND((IF(OR($K309="Closed",$K309="Canceled"),IF($P309="",$Q309,$P309),'Settings'!$B$8)-$B309)*24,1))),""))</f>
        <v/>
      </c>
      <c r="U309" s="44">
        <f>IF(COUNTA($A309:$R309)=0,"",IFERROR(VLOOKUP($I309,'Settings'!$A$12:$B$15,2,FALSE),""))</f>
        <v/>
      </c>
      <c r="V309" s="45">
        <f>IF(COUNTA($A309:$R309)=0,"",IFERROR(IF(OR($B309="",$U309=""),"",$B309+$U309/24),""))</f>
        <v/>
      </c>
      <c r="W309" s="25">
        <f>IF(COUNTA($A309:$R309)=0,"",IFERROR(IF($V309="","",IF(OR($K309="Closed",$K309="Canceled"),IF(IF($P309="",$Q309,$P309)&lt;=$V309,"Met","Missed"),IF('Settings'!$B$8&gt;$V309,"Overdue","Within Target"))),""))</f>
        <v/>
      </c>
      <c r="X309" s="46">
        <f>IF(COUNTA($A309:$R309)=0,"",IFERROR(ROUND($S309/60*'Settings'!$B$5,2),0))</f>
        <v/>
      </c>
      <c r="Y309" s="46">
        <f>IF(COUNTA($A309:$R309)=0,"",IFERROR($R309+$X309,0))</f>
        <v/>
      </c>
      <c r="Z309" s="25">
        <f>IF(COUNTA($A309:$R309)=0,"",IFERROR(IF(OR($K309="Closed",$K309="Canceled"),"No",IF($O309="","Missing Due Date",IF(INT($O309)&lt;INT('Settings'!$B$8),"Overdue",IF(INT($O309)=INT('Settings'!$B$8),"Due Today",IF(INT($O309)&lt;=INT('Settings'!$B$8)+'Settings'!$B$6,"Due Soon","Upcoming"))))),"Check date"))</f>
        <v/>
      </c>
      <c r="AA309" s="27">
        <f>IF(COUNTA($A309:$R309)=0,"",IF($A309="","Missing ID",IF(COUNTIF($A$5:$A$1004,$A309)&gt;1,"Duplicate ID",IF(OR($B309="",$C309="",$D309="",$H309="",$I309="",$K309="",$L309="",$Q309=""),"Missing required field",IF(AND($K309="Closed",$P309=""),"Closed without Resolved At",IF(AND($P309&lt;&gt;"",$P309&lt;$B309),"Resolved before Reported",IF(AND($Q309&lt;&gt;"",$Q309&lt;$B309),"Last Updated before Reported","OK")))))))</f>
        <v/>
      </c>
    </row>
    <row r="310">
      <c r="A310" s="17" t="n"/>
      <c r="B310" s="41" t="n"/>
      <c r="C310" s="42" t="n"/>
      <c r="D310" s="17" t="n"/>
      <c r="E310" s="20" t="n"/>
      <c r="F310" s="17" t="n"/>
      <c r="G310" s="17" t="n"/>
      <c r="H310" s="17" t="n"/>
      <c r="I310" s="17" t="n"/>
      <c r="J310" s="41" t="n"/>
      <c r="K310" s="17" t="n"/>
      <c r="L310" s="17" t="n"/>
      <c r="M310" s="17" t="n"/>
      <c r="N310" s="20" t="n"/>
      <c r="O310" s="42" t="n"/>
      <c r="P310" s="41" t="n"/>
      <c r="Q310" s="41" t="n"/>
      <c r="R310" s="43" t="n"/>
      <c r="S310" s="22">
        <f>IF(COUNTA($A310:$R310)=0,"",IFERROR(IF($J310="","",MAX(0,ROUND((IF(OR($K310="Closed",$K310="Canceled"),IF($P310="",$Q310,$P310),'Settings'!$B$8)-$J310)*1440,0))),""))</f>
        <v/>
      </c>
      <c r="T310" s="44">
        <f>IF(COUNTA($A310:$R310)=0,"",IFERROR(IF($B310="","",MAX(0,ROUND((IF(OR($K310="Closed",$K310="Canceled"),IF($P310="",$Q310,$P310),'Settings'!$B$8)-$B310)*24,1))),""))</f>
        <v/>
      </c>
      <c r="U310" s="44">
        <f>IF(COUNTA($A310:$R310)=0,"",IFERROR(VLOOKUP($I310,'Settings'!$A$12:$B$15,2,FALSE),""))</f>
        <v/>
      </c>
      <c r="V310" s="45">
        <f>IF(COUNTA($A310:$R310)=0,"",IFERROR(IF(OR($B310="",$U310=""),"",$B310+$U310/24),""))</f>
        <v/>
      </c>
      <c r="W310" s="25">
        <f>IF(COUNTA($A310:$R310)=0,"",IFERROR(IF($V310="","",IF(OR($K310="Closed",$K310="Canceled"),IF(IF($P310="",$Q310,$P310)&lt;=$V310,"Met","Missed"),IF('Settings'!$B$8&gt;$V310,"Overdue","Within Target"))),""))</f>
        <v/>
      </c>
      <c r="X310" s="46">
        <f>IF(COUNTA($A310:$R310)=0,"",IFERROR(ROUND($S310/60*'Settings'!$B$5,2),0))</f>
        <v/>
      </c>
      <c r="Y310" s="46">
        <f>IF(COUNTA($A310:$R310)=0,"",IFERROR($R310+$X310,0))</f>
        <v/>
      </c>
      <c r="Z310" s="25">
        <f>IF(COUNTA($A310:$R310)=0,"",IFERROR(IF(OR($K310="Closed",$K310="Canceled"),"No",IF($O310="","Missing Due Date",IF(INT($O310)&lt;INT('Settings'!$B$8),"Overdue",IF(INT($O310)=INT('Settings'!$B$8),"Due Today",IF(INT($O310)&lt;=INT('Settings'!$B$8)+'Settings'!$B$6,"Due Soon","Upcoming"))))),"Check date"))</f>
        <v/>
      </c>
      <c r="AA310" s="27">
        <f>IF(COUNTA($A310:$R310)=0,"",IF($A310="","Missing ID",IF(COUNTIF($A$5:$A$1004,$A310)&gt;1,"Duplicate ID",IF(OR($B310="",$C310="",$D310="",$H310="",$I310="",$K310="",$L310="",$Q310=""),"Missing required field",IF(AND($K310="Closed",$P310=""),"Closed without Resolved At",IF(AND($P310&lt;&gt;"",$P310&lt;$B310),"Resolved before Reported",IF(AND($Q310&lt;&gt;"",$Q310&lt;$B310),"Last Updated before Reported","OK")))))))</f>
        <v/>
      </c>
    </row>
    <row r="311">
      <c r="A311" s="17" t="n"/>
      <c r="B311" s="41" t="n"/>
      <c r="C311" s="42" t="n"/>
      <c r="D311" s="17" t="n"/>
      <c r="E311" s="20" t="n"/>
      <c r="F311" s="17" t="n"/>
      <c r="G311" s="17" t="n"/>
      <c r="H311" s="17" t="n"/>
      <c r="I311" s="17" t="n"/>
      <c r="J311" s="41" t="n"/>
      <c r="K311" s="17" t="n"/>
      <c r="L311" s="17" t="n"/>
      <c r="M311" s="17" t="n"/>
      <c r="N311" s="20" t="n"/>
      <c r="O311" s="42" t="n"/>
      <c r="P311" s="41" t="n"/>
      <c r="Q311" s="41" t="n"/>
      <c r="R311" s="43" t="n"/>
      <c r="S311" s="22">
        <f>IF(COUNTA($A311:$R311)=0,"",IFERROR(IF($J311="","",MAX(0,ROUND((IF(OR($K311="Closed",$K311="Canceled"),IF($P311="",$Q311,$P311),'Settings'!$B$8)-$J311)*1440,0))),""))</f>
        <v/>
      </c>
      <c r="T311" s="44">
        <f>IF(COUNTA($A311:$R311)=0,"",IFERROR(IF($B311="","",MAX(0,ROUND((IF(OR($K311="Closed",$K311="Canceled"),IF($P311="",$Q311,$P311),'Settings'!$B$8)-$B311)*24,1))),""))</f>
        <v/>
      </c>
      <c r="U311" s="44">
        <f>IF(COUNTA($A311:$R311)=0,"",IFERROR(VLOOKUP($I311,'Settings'!$A$12:$B$15,2,FALSE),""))</f>
        <v/>
      </c>
      <c r="V311" s="45">
        <f>IF(COUNTA($A311:$R311)=0,"",IFERROR(IF(OR($B311="",$U311=""),"",$B311+$U311/24),""))</f>
        <v/>
      </c>
      <c r="W311" s="25">
        <f>IF(COUNTA($A311:$R311)=0,"",IFERROR(IF($V311="","",IF(OR($K311="Closed",$K311="Canceled"),IF(IF($P311="",$Q311,$P311)&lt;=$V311,"Met","Missed"),IF('Settings'!$B$8&gt;$V311,"Overdue","Within Target"))),""))</f>
        <v/>
      </c>
      <c r="X311" s="46">
        <f>IF(COUNTA($A311:$R311)=0,"",IFERROR(ROUND($S311/60*'Settings'!$B$5,2),0))</f>
        <v/>
      </c>
      <c r="Y311" s="46">
        <f>IF(COUNTA($A311:$R311)=0,"",IFERROR($R311+$X311,0))</f>
        <v/>
      </c>
      <c r="Z311" s="25">
        <f>IF(COUNTA($A311:$R311)=0,"",IFERROR(IF(OR($K311="Closed",$K311="Canceled"),"No",IF($O311="","Missing Due Date",IF(INT($O311)&lt;INT('Settings'!$B$8),"Overdue",IF(INT($O311)=INT('Settings'!$B$8),"Due Today",IF(INT($O311)&lt;=INT('Settings'!$B$8)+'Settings'!$B$6,"Due Soon","Upcoming"))))),"Check date"))</f>
        <v/>
      </c>
      <c r="AA311" s="27">
        <f>IF(COUNTA($A311:$R311)=0,"",IF($A311="","Missing ID",IF(COUNTIF($A$5:$A$1004,$A311)&gt;1,"Duplicate ID",IF(OR($B311="",$C311="",$D311="",$H311="",$I311="",$K311="",$L311="",$Q311=""),"Missing required field",IF(AND($K311="Closed",$P311=""),"Closed without Resolved At",IF(AND($P311&lt;&gt;"",$P311&lt;$B311),"Resolved before Reported",IF(AND($Q311&lt;&gt;"",$Q311&lt;$B311),"Last Updated before Reported","OK")))))))</f>
        <v/>
      </c>
    </row>
    <row r="312">
      <c r="A312" s="17" t="n"/>
      <c r="B312" s="41" t="n"/>
      <c r="C312" s="42" t="n"/>
      <c r="D312" s="17" t="n"/>
      <c r="E312" s="20" t="n"/>
      <c r="F312" s="17" t="n"/>
      <c r="G312" s="17" t="n"/>
      <c r="H312" s="17" t="n"/>
      <c r="I312" s="17" t="n"/>
      <c r="J312" s="41" t="n"/>
      <c r="K312" s="17" t="n"/>
      <c r="L312" s="17" t="n"/>
      <c r="M312" s="17" t="n"/>
      <c r="N312" s="20" t="n"/>
      <c r="O312" s="42" t="n"/>
      <c r="P312" s="41" t="n"/>
      <c r="Q312" s="41" t="n"/>
      <c r="R312" s="43" t="n"/>
      <c r="S312" s="22">
        <f>IF(COUNTA($A312:$R312)=0,"",IFERROR(IF($J312="","",MAX(0,ROUND((IF(OR($K312="Closed",$K312="Canceled"),IF($P312="",$Q312,$P312),'Settings'!$B$8)-$J312)*1440,0))),""))</f>
        <v/>
      </c>
      <c r="T312" s="44">
        <f>IF(COUNTA($A312:$R312)=0,"",IFERROR(IF($B312="","",MAX(0,ROUND((IF(OR($K312="Closed",$K312="Canceled"),IF($P312="",$Q312,$P312),'Settings'!$B$8)-$B312)*24,1))),""))</f>
        <v/>
      </c>
      <c r="U312" s="44">
        <f>IF(COUNTA($A312:$R312)=0,"",IFERROR(VLOOKUP($I312,'Settings'!$A$12:$B$15,2,FALSE),""))</f>
        <v/>
      </c>
      <c r="V312" s="45">
        <f>IF(COUNTA($A312:$R312)=0,"",IFERROR(IF(OR($B312="",$U312=""),"",$B312+$U312/24),""))</f>
        <v/>
      </c>
      <c r="W312" s="25">
        <f>IF(COUNTA($A312:$R312)=0,"",IFERROR(IF($V312="","",IF(OR($K312="Closed",$K312="Canceled"),IF(IF($P312="",$Q312,$P312)&lt;=$V312,"Met","Missed"),IF('Settings'!$B$8&gt;$V312,"Overdue","Within Target"))),""))</f>
        <v/>
      </c>
      <c r="X312" s="46">
        <f>IF(COUNTA($A312:$R312)=0,"",IFERROR(ROUND($S312/60*'Settings'!$B$5,2),0))</f>
        <v/>
      </c>
      <c r="Y312" s="46">
        <f>IF(COUNTA($A312:$R312)=0,"",IFERROR($R312+$X312,0))</f>
        <v/>
      </c>
      <c r="Z312" s="25">
        <f>IF(COUNTA($A312:$R312)=0,"",IFERROR(IF(OR($K312="Closed",$K312="Canceled"),"No",IF($O312="","Missing Due Date",IF(INT($O312)&lt;INT('Settings'!$B$8),"Overdue",IF(INT($O312)=INT('Settings'!$B$8),"Due Today",IF(INT($O312)&lt;=INT('Settings'!$B$8)+'Settings'!$B$6,"Due Soon","Upcoming"))))),"Check date"))</f>
        <v/>
      </c>
      <c r="AA312" s="27">
        <f>IF(COUNTA($A312:$R312)=0,"",IF($A312="","Missing ID",IF(COUNTIF($A$5:$A$1004,$A312)&gt;1,"Duplicate ID",IF(OR($B312="",$C312="",$D312="",$H312="",$I312="",$K312="",$L312="",$Q312=""),"Missing required field",IF(AND($K312="Closed",$P312=""),"Closed without Resolved At",IF(AND($P312&lt;&gt;"",$P312&lt;$B312),"Resolved before Reported",IF(AND($Q312&lt;&gt;"",$Q312&lt;$B312),"Last Updated before Reported","OK")))))))</f>
        <v/>
      </c>
    </row>
    <row r="313">
      <c r="A313" s="17" t="n"/>
      <c r="B313" s="41" t="n"/>
      <c r="C313" s="42" t="n"/>
      <c r="D313" s="17" t="n"/>
      <c r="E313" s="20" t="n"/>
      <c r="F313" s="17" t="n"/>
      <c r="G313" s="17" t="n"/>
      <c r="H313" s="17" t="n"/>
      <c r="I313" s="17" t="n"/>
      <c r="J313" s="41" t="n"/>
      <c r="K313" s="17" t="n"/>
      <c r="L313" s="17" t="n"/>
      <c r="M313" s="17" t="n"/>
      <c r="N313" s="20" t="n"/>
      <c r="O313" s="42" t="n"/>
      <c r="P313" s="41" t="n"/>
      <c r="Q313" s="41" t="n"/>
      <c r="R313" s="43" t="n"/>
      <c r="S313" s="22">
        <f>IF(COUNTA($A313:$R313)=0,"",IFERROR(IF($J313="","",MAX(0,ROUND((IF(OR($K313="Closed",$K313="Canceled"),IF($P313="",$Q313,$P313),'Settings'!$B$8)-$J313)*1440,0))),""))</f>
        <v/>
      </c>
      <c r="T313" s="44">
        <f>IF(COUNTA($A313:$R313)=0,"",IFERROR(IF($B313="","",MAX(0,ROUND((IF(OR($K313="Closed",$K313="Canceled"),IF($P313="",$Q313,$P313),'Settings'!$B$8)-$B313)*24,1))),""))</f>
        <v/>
      </c>
      <c r="U313" s="44">
        <f>IF(COUNTA($A313:$R313)=0,"",IFERROR(VLOOKUP($I313,'Settings'!$A$12:$B$15,2,FALSE),""))</f>
        <v/>
      </c>
      <c r="V313" s="45">
        <f>IF(COUNTA($A313:$R313)=0,"",IFERROR(IF(OR($B313="",$U313=""),"",$B313+$U313/24),""))</f>
        <v/>
      </c>
      <c r="W313" s="25">
        <f>IF(COUNTA($A313:$R313)=0,"",IFERROR(IF($V313="","",IF(OR($K313="Closed",$K313="Canceled"),IF(IF($P313="",$Q313,$P313)&lt;=$V313,"Met","Missed"),IF('Settings'!$B$8&gt;$V313,"Overdue","Within Target"))),""))</f>
        <v/>
      </c>
      <c r="X313" s="46">
        <f>IF(COUNTA($A313:$R313)=0,"",IFERROR(ROUND($S313/60*'Settings'!$B$5,2),0))</f>
        <v/>
      </c>
      <c r="Y313" s="46">
        <f>IF(COUNTA($A313:$R313)=0,"",IFERROR($R313+$X313,0))</f>
        <v/>
      </c>
      <c r="Z313" s="25">
        <f>IF(COUNTA($A313:$R313)=0,"",IFERROR(IF(OR($K313="Closed",$K313="Canceled"),"No",IF($O313="","Missing Due Date",IF(INT($O313)&lt;INT('Settings'!$B$8),"Overdue",IF(INT($O313)=INT('Settings'!$B$8),"Due Today",IF(INT($O313)&lt;=INT('Settings'!$B$8)+'Settings'!$B$6,"Due Soon","Upcoming"))))),"Check date"))</f>
        <v/>
      </c>
      <c r="AA313" s="27">
        <f>IF(COUNTA($A313:$R313)=0,"",IF($A313="","Missing ID",IF(COUNTIF($A$5:$A$1004,$A313)&gt;1,"Duplicate ID",IF(OR($B313="",$C313="",$D313="",$H313="",$I313="",$K313="",$L313="",$Q313=""),"Missing required field",IF(AND($K313="Closed",$P313=""),"Closed without Resolved At",IF(AND($P313&lt;&gt;"",$P313&lt;$B313),"Resolved before Reported",IF(AND($Q313&lt;&gt;"",$Q313&lt;$B313),"Last Updated before Reported","OK")))))))</f>
        <v/>
      </c>
    </row>
    <row r="314">
      <c r="A314" s="17" t="n"/>
      <c r="B314" s="41" t="n"/>
      <c r="C314" s="42" t="n"/>
      <c r="D314" s="17" t="n"/>
      <c r="E314" s="20" t="n"/>
      <c r="F314" s="17" t="n"/>
      <c r="G314" s="17" t="n"/>
      <c r="H314" s="17" t="n"/>
      <c r="I314" s="17" t="n"/>
      <c r="J314" s="41" t="n"/>
      <c r="K314" s="17" t="n"/>
      <c r="L314" s="17" t="n"/>
      <c r="M314" s="17" t="n"/>
      <c r="N314" s="20" t="n"/>
      <c r="O314" s="42" t="n"/>
      <c r="P314" s="41" t="n"/>
      <c r="Q314" s="41" t="n"/>
      <c r="R314" s="43" t="n"/>
      <c r="S314" s="22">
        <f>IF(COUNTA($A314:$R314)=0,"",IFERROR(IF($J314="","",MAX(0,ROUND((IF(OR($K314="Closed",$K314="Canceled"),IF($P314="",$Q314,$P314),'Settings'!$B$8)-$J314)*1440,0))),""))</f>
        <v/>
      </c>
      <c r="T314" s="44">
        <f>IF(COUNTA($A314:$R314)=0,"",IFERROR(IF($B314="","",MAX(0,ROUND((IF(OR($K314="Closed",$K314="Canceled"),IF($P314="",$Q314,$P314),'Settings'!$B$8)-$B314)*24,1))),""))</f>
        <v/>
      </c>
      <c r="U314" s="44">
        <f>IF(COUNTA($A314:$R314)=0,"",IFERROR(VLOOKUP($I314,'Settings'!$A$12:$B$15,2,FALSE),""))</f>
        <v/>
      </c>
      <c r="V314" s="45">
        <f>IF(COUNTA($A314:$R314)=0,"",IFERROR(IF(OR($B314="",$U314=""),"",$B314+$U314/24),""))</f>
        <v/>
      </c>
      <c r="W314" s="25">
        <f>IF(COUNTA($A314:$R314)=0,"",IFERROR(IF($V314="","",IF(OR($K314="Closed",$K314="Canceled"),IF(IF($P314="",$Q314,$P314)&lt;=$V314,"Met","Missed"),IF('Settings'!$B$8&gt;$V314,"Overdue","Within Target"))),""))</f>
        <v/>
      </c>
      <c r="X314" s="46">
        <f>IF(COUNTA($A314:$R314)=0,"",IFERROR(ROUND($S314/60*'Settings'!$B$5,2),0))</f>
        <v/>
      </c>
      <c r="Y314" s="46">
        <f>IF(COUNTA($A314:$R314)=0,"",IFERROR($R314+$X314,0))</f>
        <v/>
      </c>
      <c r="Z314" s="25">
        <f>IF(COUNTA($A314:$R314)=0,"",IFERROR(IF(OR($K314="Closed",$K314="Canceled"),"No",IF($O314="","Missing Due Date",IF(INT($O314)&lt;INT('Settings'!$B$8),"Overdue",IF(INT($O314)=INT('Settings'!$B$8),"Due Today",IF(INT($O314)&lt;=INT('Settings'!$B$8)+'Settings'!$B$6,"Due Soon","Upcoming"))))),"Check date"))</f>
        <v/>
      </c>
      <c r="AA314" s="27">
        <f>IF(COUNTA($A314:$R314)=0,"",IF($A314="","Missing ID",IF(COUNTIF($A$5:$A$1004,$A314)&gt;1,"Duplicate ID",IF(OR($B314="",$C314="",$D314="",$H314="",$I314="",$K314="",$L314="",$Q314=""),"Missing required field",IF(AND($K314="Closed",$P314=""),"Closed without Resolved At",IF(AND($P314&lt;&gt;"",$P314&lt;$B314),"Resolved before Reported",IF(AND($Q314&lt;&gt;"",$Q314&lt;$B314),"Last Updated before Reported","OK")))))))</f>
        <v/>
      </c>
    </row>
    <row r="315">
      <c r="A315" s="17" t="n"/>
      <c r="B315" s="41" t="n"/>
      <c r="C315" s="42" t="n"/>
      <c r="D315" s="17" t="n"/>
      <c r="E315" s="20" t="n"/>
      <c r="F315" s="17" t="n"/>
      <c r="G315" s="17" t="n"/>
      <c r="H315" s="17" t="n"/>
      <c r="I315" s="17" t="n"/>
      <c r="J315" s="41" t="n"/>
      <c r="K315" s="17" t="n"/>
      <c r="L315" s="17" t="n"/>
      <c r="M315" s="17" t="n"/>
      <c r="N315" s="20" t="n"/>
      <c r="O315" s="42" t="n"/>
      <c r="P315" s="41" t="n"/>
      <c r="Q315" s="41" t="n"/>
      <c r="R315" s="43" t="n"/>
      <c r="S315" s="22">
        <f>IF(COUNTA($A315:$R315)=0,"",IFERROR(IF($J315="","",MAX(0,ROUND((IF(OR($K315="Closed",$K315="Canceled"),IF($P315="",$Q315,$P315),'Settings'!$B$8)-$J315)*1440,0))),""))</f>
        <v/>
      </c>
      <c r="T315" s="44">
        <f>IF(COUNTA($A315:$R315)=0,"",IFERROR(IF($B315="","",MAX(0,ROUND((IF(OR($K315="Closed",$K315="Canceled"),IF($P315="",$Q315,$P315),'Settings'!$B$8)-$B315)*24,1))),""))</f>
        <v/>
      </c>
      <c r="U315" s="44">
        <f>IF(COUNTA($A315:$R315)=0,"",IFERROR(VLOOKUP($I315,'Settings'!$A$12:$B$15,2,FALSE),""))</f>
        <v/>
      </c>
      <c r="V315" s="45">
        <f>IF(COUNTA($A315:$R315)=0,"",IFERROR(IF(OR($B315="",$U315=""),"",$B315+$U315/24),""))</f>
        <v/>
      </c>
      <c r="W315" s="25">
        <f>IF(COUNTA($A315:$R315)=0,"",IFERROR(IF($V315="","",IF(OR($K315="Closed",$K315="Canceled"),IF(IF($P315="",$Q315,$P315)&lt;=$V315,"Met","Missed"),IF('Settings'!$B$8&gt;$V315,"Overdue","Within Target"))),""))</f>
        <v/>
      </c>
      <c r="X315" s="46">
        <f>IF(COUNTA($A315:$R315)=0,"",IFERROR(ROUND($S315/60*'Settings'!$B$5,2),0))</f>
        <v/>
      </c>
      <c r="Y315" s="46">
        <f>IF(COUNTA($A315:$R315)=0,"",IFERROR($R315+$X315,0))</f>
        <v/>
      </c>
      <c r="Z315" s="25">
        <f>IF(COUNTA($A315:$R315)=0,"",IFERROR(IF(OR($K315="Closed",$K315="Canceled"),"No",IF($O315="","Missing Due Date",IF(INT($O315)&lt;INT('Settings'!$B$8),"Overdue",IF(INT($O315)=INT('Settings'!$B$8),"Due Today",IF(INT($O315)&lt;=INT('Settings'!$B$8)+'Settings'!$B$6,"Due Soon","Upcoming"))))),"Check date"))</f>
        <v/>
      </c>
      <c r="AA315" s="27">
        <f>IF(COUNTA($A315:$R315)=0,"",IF($A315="","Missing ID",IF(COUNTIF($A$5:$A$1004,$A315)&gt;1,"Duplicate ID",IF(OR($B315="",$C315="",$D315="",$H315="",$I315="",$K315="",$L315="",$Q315=""),"Missing required field",IF(AND($K315="Closed",$P315=""),"Closed without Resolved At",IF(AND($P315&lt;&gt;"",$P315&lt;$B315),"Resolved before Reported",IF(AND($Q315&lt;&gt;"",$Q315&lt;$B315),"Last Updated before Reported","OK")))))))</f>
        <v/>
      </c>
    </row>
    <row r="316">
      <c r="A316" s="17" t="n"/>
      <c r="B316" s="41" t="n"/>
      <c r="C316" s="42" t="n"/>
      <c r="D316" s="17" t="n"/>
      <c r="E316" s="20" t="n"/>
      <c r="F316" s="17" t="n"/>
      <c r="G316" s="17" t="n"/>
      <c r="H316" s="17" t="n"/>
      <c r="I316" s="17" t="n"/>
      <c r="J316" s="41" t="n"/>
      <c r="K316" s="17" t="n"/>
      <c r="L316" s="17" t="n"/>
      <c r="M316" s="17" t="n"/>
      <c r="N316" s="20" t="n"/>
      <c r="O316" s="42" t="n"/>
      <c r="P316" s="41" t="n"/>
      <c r="Q316" s="41" t="n"/>
      <c r="R316" s="43" t="n"/>
      <c r="S316" s="22">
        <f>IF(COUNTA($A316:$R316)=0,"",IFERROR(IF($J316="","",MAX(0,ROUND((IF(OR($K316="Closed",$K316="Canceled"),IF($P316="",$Q316,$P316),'Settings'!$B$8)-$J316)*1440,0))),""))</f>
        <v/>
      </c>
      <c r="T316" s="44">
        <f>IF(COUNTA($A316:$R316)=0,"",IFERROR(IF($B316="","",MAX(0,ROUND((IF(OR($K316="Closed",$K316="Canceled"),IF($P316="",$Q316,$P316),'Settings'!$B$8)-$B316)*24,1))),""))</f>
        <v/>
      </c>
      <c r="U316" s="44">
        <f>IF(COUNTA($A316:$R316)=0,"",IFERROR(VLOOKUP($I316,'Settings'!$A$12:$B$15,2,FALSE),""))</f>
        <v/>
      </c>
      <c r="V316" s="45">
        <f>IF(COUNTA($A316:$R316)=0,"",IFERROR(IF(OR($B316="",$U316=""),"",$B316+$U316/24),""))</f>
        <v/>
      </c>
      <c r="W316" s="25">
        <f>IF(COUNTA($A316:$R316)=0,"",IFERROR(IF($V316="","",IF(OR($K316="Closed",$K316="Canceled"),IF(IF($P316="",$Q316,$P316)&lt;=$V316,"Met","Missed"),IF('Settings'!$B$8&gt;$V316,"Overdue","Within Target"))),""))</f>
        <v/>
      </c>
      <c r="X316" s="46">
        <f>IF(COUNTA($A316:$R316)=0,"",IFERROR(ROUND($S316/60*'Settings'!$B$5,2),0))</f>
        <v/>
      </c>
      <c r="Y316" s="46">
        <f>IF(COUNTA($A316:$R316)=0,"",IFERROR($R316+$X316,0))</f>
        <v/>
      </c>
      <c r="Z316" s="25">
        <f>IF(COUNTA($A316:$R316)=0,"",IFERROR(IF(OR($K316="Closed",$K316="Canceled"),"No",IF($O316="","Missing Due Date",IF(INT($O316)&lt;INT('Settings'!$B$8),"Overdue",IF(INT($O316)=INT('Settings'!$B$8),"Due Today",IF(INT($O316)&lt;=INT('Settings'!$B$8)+'Settings'!$B$6,"Due Soon","Upcoming"))))),"Check date"))</f>
        <v/>
      </c>
      <c r="AA316" s="27">
        <f>IF(COUNTA($A316:$R316)=0,"",IF($A316="","Missing ID",IF(COUNTIF($A$5:$A$1004,$A316)&gt;1,"Duplicate ID",IF(OR($B316="",$C316="",$D316="",$H316="",$I316="",$K316="",$L316="",$Q316=""),"Missing required field",IF(AND($K316="Closed",$P316=""),"Closed without Resolved At",IF(AND($P316&lt;&gt;"",$P316&lt;$B316),"Resolved before Reported",IF(AND($Q316&lt;&gt;"",$Q316&lt;$B316),"Last Updated before Reported","OK")))))))</f>
        <v/>
      </c>
    </row>
    <row r="317">
      <c r="A317" s="17" t="n"/>
      <c r="B317" s="41" t="n"/>
      <c r="C317" s="42" t="n"/>
      <c r="D317" s="17" t="n"/>
      <c r="E317" s="20" t="n"/>
      <c r="F317" s="17" t="n"/>
      <c r="G317" s="17" t="n"/>
      <c r="H317" s="17" t="n"/>
      <c r="I317" s="17" t="n"/>
      <c r="J317" s="41" t="n"/>
      <c r="K317" s="17" t="n"/>
      <c r="L317" s="17" t="n"/>
      <c r="M317" s="17" t="n"/>
      <c r="N317" s="20" t="n"/>
      <c r="O317" s="42" t="n"/>
      <c r="P317" s="41" t="n"/>
      <c r="Q317" s="41" t="n"/>
      <c r="R317" s="43" t="n"/>
      <c r="S317" s="22">
        <f>IF(COUNTA($A317:$R317)=0,"",IFERROR(IF($J317="","",MAX(0,ROUND((IF(OR($K317="Closed",$K317="Canceled"),IF($P317="",$Q317,$P317),'Settings'!$B$8)-$J317)*1440,0))),""))</f>
        <v/>
      </c>
      <c r="T317" s="44">
        <f>IF(COUNTA($A317:$R317)=0,"",IFERROR(IF($B317="","",MAX(0,ROUND((IF(OR($K317="Closed",$K317="Canceled"),IF($P317="",$Q317,$P317),'Settings'!$B$8)-$B317)*24,1))),""))</f>
        <v/>
      </c>
      <c r="U317" s="44">
        <f>IF(COUNTA($A317:$R317)=0,"",IFERROR(VLOOKUP($I317,'Settings'!$A$12:$B$15,2,FALSE),""))</f>
        <v/>
      </c>
      <c r="V317" s="45">
        <f>IF(COUNTA($A317:$R317)=0,"",IFERROR(IF(OR($B317="",$U317=""),"",$B317+$U317/24),""))</f>
        <v/>
      </c>
      <c r="W317" s="25">
        <f>IF(COUNTA($A317:$R317)=0,"",IFERROR(IF($V317="","",IF(OR($K317="Closed",$K317="Canceled"),IF(IF($P317="",$Q317,$P317)&lt;=$V317,"Met","Missed"),IF('Settings'!$B$8&gt;$V317,"Overdue","Within Target"))),""))</f>
        <v/>
      </c>
      <c r="X317" s="46">
        <f>IF(COUNTA($A317:$R317)=0,"",IFERROR(ROUND($S317/60*'Settings'!$B$5,2),0))</f>
        <v/>
      </c>
      <c r="Y317" s="46">
        <f>IF(COUNTA($A317:$R317)=0,"",IFERROR($R317+$X317,0))</f>
        <v/>
      </c>
      <c r="Z317" s="25">
        <f>IF(COUNTA($A317:$R317)=0,"",IFERROR(IF(OR($K317="Closed",$K317="Canceled"),"No",IF($O317="","Missing Due Date",IF(INT($O317)&lt;INT('Settings'!$B$8),"Overdue",IF(INT($O317)=INT('Settings'!$B$8),"Due Today",IF(INT($O317)&lt;=INT('Settings'!$B$8)+'Settings'!$B$6,"Due Soon","Upcoming"))))),"Check date"))</f>
        <v/>
      </c>
      <c r="AA317" s="27">
        <f>IF(COUNTA($A317:$R317)=0,"",IF($A317="","Missing ID",IF(COUNTIF($A$5:$A$1004,$A317)&gt;1,"Duplicate ID",IF(OR($B317="",$C317="",$D317="",$H317="",$I317="",$K317="",$L317="",$Q317=""),"Missing required field",IF(AND($K317="Closed",$P317=""),"Closed without Resolved At",IF(AND($P317&lt;&gt;"",$P317&lt;$B317),"Resolved before Reported",IF(AND($Q317&lt;&gt;"",$Q317&lt;$B317),"Last Updated before Reported","OK")))))))</f>
        <v/>
      </c>
    </row>
    <row r="318">
      <c r="A318" s="17" t="n"/>
      <c r="B318" s="41" t="n"/>
      <c r="C318" s="42" t="n"/>
      <c r="D318" s="17" t="n"/>
      <c r="E318" s="20" t="n"/>
      <c r="F318" s="17" t="n"/>
      <c r="G318" s="17" t="n"/>
      <c r="H318" s="17" t="n"/>
      <c r="I318" s="17" t="n"/>
      <c r="J318" s="41" t="n"/>
      <c r="K318" s="17" t="n"/>
      <c r="L318" s="17" t="n"/>
      <c r="M318" s="17" t="n"/>
      <c r="N318" s="20" t="n"/>
      <c r="O318" s="42" t="n"/>
      <c r="P318" s="41" t="n"/>
      <c r="Q318" s="41" t="n"/>
      <c r="R318" s="43" t="n"/>
      <c r="S318" s="22">
        <f>IF(COUNTA($A318:$R318)=0,"",IFERROR(IF($J318="","",MAX(0,ROUND((IF(OR($K318="Closed",$K318="Canceled"),IF($P318="",$Q318,$P318),'Settings'!$B$8)-$J318)*1440,0))),""))</f>
        <v/>
      </c>
      <c r="T318" s="44">
        <f>IF(COUNTA($A318:$R318)=0,"",IFERROR(IF($B318="","",MAX(0,ROUND((IF(OR($K318="Closed",$K318="Canceled"),IF($P318="",$Q318,$P318),'Settings'!$B$8)-$B318)*24,1))),""))</f>
        <v/>
      </c>
      <c r="U318" s="44">
        <f>IF(COUNTA($A318:$R318)=0,"",IFERROR(VLOOKUP($I318,'Settings'!$A$12:$B$15,2,FALSE),""))</f>
        <v/>
      </c>
      <c r="V318" s="45">
        <f>IF(COUNTA($A318:$R318)=0,"",IFERROR(IF(OR($B318="",$U318=""),"",$B318+$U318/24),""))</f>
        <v/>
      </c>
      <c r="W318" s="25">
        <f>IF(COUNTA($A318:$R318)=0,"",IFERROR(IF($V318="","",IF(OR($K318="Closed",$K318="Canceled"),IF(IF($P318="",$Q318,$P318)&lt;=$V318,"Met","Missed"),IF('Settings'!$B$8&gt;$V318,"Overdue","Within Target"))),""))</f>
        <v/>
      </c>
      <c r="X318" s="46">
        <f>IF(COUNTA($A318:$R318)=0,"",IFERROR(ROUND($S318/60*'Settings'!$B$5,2),0))</f>
        <v/>
      </c>
      <c r="Y318" s="46">
        <f>IF(COUNTA($A318:$R318)=0,"",IFERROR($R318+$X318,0))</f>
        <v/>
      </c>
      <c r="Z318" s="25">
        <f>IF(COUNTA($A318:$R318)=0,"",IFERROR(IF(OR($K318="Closed",$K318="Canceled"),"No",IF($O318="","Missing Due Date",IF(INT($O318)&lt;INT('Settings'!$B$8),"Overdue",IF(INT($O318)=INT('Settings'!$B$8),"Due Today",IF(INT($O318)&lt;=INT('Settings'!$B$8)+'Settings'!$B$6,"Due Soon","Upcoming"))))),"Check date"))</f>
        <v/>
      </c>
      <c r="AA318" s="27">
        <f>IF(COUNTA($A318:$R318)=0,"",IF($A318="","Missing ID",IF(COUNTIF($A$5:$A$1004,$A318)&gt;1,"Duplicate ID",IF(OR($B318="",$C318="",$D318="",$H318="",$I318="",$K318="",$L318="",$Q318=""),"Missing required field",IF(AND($K318="Closed",$P318=""),"Closed without Resolved At",IF(AND($P318&lt;&gt;"",$P318&lt;$B318),"Resolved before Reported",IF(AND($Q318&lt;&gt;"",$Q318&lt;$B318),"Last Updated before Reported","OK")))))))</f>
        <v/>
      </c>
    </row>
    <row r="319">
      <c r="A319" s="17" t="n"/>
      <c r="B319" s="41" t="n"/>
      <c r="C319" s="42" t="n"/>
      <c r="D319" s="17" t="n"/>
      <c r="E319" s="20" t="n"/>
      <c r="F319" s="17" t="n"/>
      <c r="G319" s="17" t="n"/>
      <c r="H319" s="17" t="n"/>
      <c r="I319" s="17" t="n"/>
      <c r="J319" s="41" t="n"/>
      <c r="K319" s="17" t="n"/>
      <c r="L319" s="17" t="n"/>
      <c r="M319" s="17" t="n"/>
      <c r="N319" s="20" t="n"/>
      <c r="O319" s="42" t="n"/>
      <c r="P319" s="41" t="n"/>
      <c r="Q319" s="41" t="n"/>
      <c r="R319" s="43" t="n"/>
      <c r="S319" s="22">
        <f>IF(COUNTA($A319:$R319)=0,"",IFERROR(IF($J319="","",MAX(0,ROUND((IF(OR($K319="Closed",$K319="Canceled"),IF($P319="",$Q319,$P319),'Settings'!$B$8)-$J319)*1440,0))),""))</f>
        <v/>
      </c>
      <c r="T319" s="44">
        <f>IF(COUNTA($A319:$R319)=0,"",IFERROR(IF($B319="","",MAX(0,ROUND((IF(OR($K319="Closed",$K319="Canceled"),IF($P319="",$Q319,$P319),'Settings'!$B$8)-$B319)*24,1))),""))</f>
        <v/>
      </c>
      <c r="U319" s="44">
        <f>IF(COUNTA($A319:$R319)=0,"",IFERROR(VLOOKUP($I319,'Settings'!$A$12:$B$15,2,FALSE),""))</f>
        <v/>
      </c>
      <c r="V319" s="45">
        <f>IF(COUNTA($A319:$R319)=0,"",IFERROR(IF(OR($B319="",$U319=""),"",$B319+$U319/24),""))</f>
        <v/>
      </c>
      <c r="W319" s="25">
        <f>IF(COUNTA($A319:$R319)=0,"",IFERROR(IF($V319="","",IF(OR($K319="Closed",$K319="Canceled"),IF(IF($P319="",$Q319,$P319)&lt;=$V319,"Met","Missed"),IF('Settings'!$B$8&gt;$V319,"Overdue","Within Target"))),""))</f>
        <v/>
      </c>
      <c r="X319" s="46">
        <f>IF(COUNTA($A319:$R319)=0,"",IFERROR(ROUND($S319/60*'Settings'!$B$5,2),0))</f>
        <v/>
      </c>
      <c r="Y319" s="46">
        <f>IF(COUNTA($A319:$R319)=0,"",IFERROR($R319+$X319,0))</f>
        <v/>
      </c>
      <c r="Z319" s="25">
        <f>IF(COUNTA($A319:$R319)=0,"",IFERROR(IF(OR($K319="Closed",$K319="Canceled"),"No",IF($O319="","Missing Due Date",IF(INT($O319)&lt;INT('Settings'!$B$8),"Overdue",IF(INT($O319)=INT('Settings'!$B$8),"Due Today",IF(INT($O319)&lt;=INT('Settings'!$B$8)+'Settings'!$B$6,"Due Soon","Upcoming"))))),"Check date"))</f>
        <v/>
      </c>
      <c r="AA319" s="27">
        <f>IF(COUNTA($A319:$R319)=0,"",IF($A319="","Missing ID",IF(COUNTIF($A$5:$A$1004,$A319)&gt;1,"Duplicate ID",IF(OR($B319="",$C319="",$D319="",$H319="",$I319="",$K319="",$L319="",$Q319=""),"Missing required field",IF(AND($K319="Closed",$P319=""),"Closed without Resolved At",IF(AND($P319&lt;&gt;"",$P319&lt;$B319),"Resolved before Reported",IF(AND($Q319&lt;&gt;"",$Q319&lt;$B319),"Last Updated before Reported","OK")))))))</f>
        <v/>
      </c>
    </row>
    <row r="320">
      <c r="A320" s="17" t="n"/>
      <c r="B320" s="41" t="n"/>
      <c r="C320" s="42" t="n"/>
      <c r="D320" s="17" t="n"/>
      <c r="E320" s="20" t="n"/>
      <c r="F320" s="17" t="n"/>
      <c r="G320" s="17" t="n"/>
      <c r="H320" s="17" t="n"/>
      <c r="I320" s="17" t="n"/>
      <c r="J320" s="41" t="n"/>
      <c r="K320" s="17" t="n"/>
      <c r="L320" s="17" t="n"/>
      <c r="M320" s="17" t="n"/>
      <c r="N320" s="20" t="n"/>
      <c r="O320" s="42" t="n"/>
      <c r="P320" s="41" t="n"/>
      <c r="Q320" s="41" t="n"/>
      <c r="R320" s="43" t="n"/>
      <c r="S320" s="22">
        <f>IF(COUNTA($A320:$R320)=0,"",IFERROR(IF($J320="","",MAX(0,ROUND((IF(OR($K320="Closed",$K320="Canceled"),IF($P320="",$Q320,$P320),'Settings'!$B$8)-$J320)*1440,0))),""))</f>
        <v/>
      </c>
      <c r="T320" s="44">
        <f>IF(COUNTA($A320:$R320)=0,"",IFERROR(IF($B320="","",MAX(0,ROUND((IF(OR($K320="Closed",$K320="Canceled"),IF($P320="",$Q320,$P320),'Settings'!$B$8)-$B320)*24,1))),""))</f>
        <v/>
      </c>
      <c r="U320" s="44">
        <f>IF(COUNTA($A320:$R320)=0,"",IFERROR(VLOOKUP($I320,'Settings'!$A$12:$B$15,2,FALSE),""))</f>
        <v/>
      </c>
      <c r="V320" s="45">
        <f>IF(COUNTA($A320:$R320)=0,"",IFERROR(IF(OR($B320="",$U320=""),"",$B320+$U320/24),""))</f>
        <v/>
      </c>
      <c r="W320" s="25">
        <f>IF(COUNTA($A320:$R320)=0,"",IFERROR(IF($V320="","",IF(OR($K320="Closed",$K320="Canceled"),IF(IF($P320="",$Q320,$P320)&lt;=$V320,"Met","Missed"),IF('Settings'!$B$8&gt;$V320,"Overdue","Within Target"))),""))</f>
        <v/>
      </c>
      <c r="X320" s="46">
        <f>IF(COUNTA($A320:$R320)=0,"",IFERROR(ROUND($S320/60*'Settings'!$B$5,2),0))</f>
        <v/>
      </c>
      <c r="Y320" s="46">
        <f>IF(COUNTA($A320:$R320)=0,"",IFERROR($R320+$X320,0))</f>
        <v/>
      </c>
      <c r="Z320" s="25">
        <f>IF(COUNTA($A320:$R320)=0,"",IFERROR(IF(OR($K320="Closed",$K320="Canceled"),"No",IF($O320="","Missing Due Date",IF(INT($O320)&lt;INT('Settings'!$B$8),"Overdue",IF(INT($O320)=INT('Settings'!$B$8),"Due Today",IF(INT($O320)&lt;=INT('Settings'!$B$8)+'Settings'!$B$6,"Due Soon","Upcoming"))))),"Check date"))</f>
        <v/>
      </c>
      <c r="AA320" s="27">
        <f>IF(COUNTA($A320:$R320)=0,"",IF($A320="","Missing ID",IF(COUNTIF($A$5:$A$1004,$A320)&gt;1,"Duplicate ID",IF(OR($B320="",$C320="",$D320="",$H320="",$I320="",$K320="",$L320="",$Q320=""),"Missing required field",IF(AND($K320="Closed",$P320=""),"Closed without Resolved At",IF(AND($P320&lt;&gt;"",$P320&lt;$B320),"Resolved before Reported",IF(AND($Q320&lt;&gt;"",$Q320&lt;$B320),"Last Updated before Reported","OK")))))))</f>
        <v/>
      </c>
    </row>
    <row r="321">
      <c r="A321" s="17" t="n"/>
      <c r="B321" s="41" t="n"/>
      <c r="C321" s="42" t="n"/>
      <c r="D321" s="17" t="n"/>
      <c r="E321" s="20" t="n"/>
      <c r="F321" s="17" t="n"/>
      <c r="G321" s="17" t="n"/>
      <c r="H321" s="17" t="n"/>
      <c r="I321" s="17" t="n"/>
      <c r="J321" s="41" t="n"/>
      <c r="K321" s="17" t="n"/>
      <c r="L321" s="17" t="n"/>
      <c r="M321" s="17" t="n"/>
      <c r="N321" s="20" t="n"/>
      <c r="O321" s="42" t="n"/>
      <c r="P321" s="41" t="n"/>
      <c r="Q321" s="41" t="n"/>
      <c r="R321" s="43" t="n"/>
      <c r="S321" s="22">
        <f>IF(COUNTA($A321:$R321)=0,"",IFERROR(IF($J321="","",MAX(0,ROUND((IF(OR($K321="Closed",$K321="Canceled"),IF($P321="",$Q321,$P321),'Settings'!$B$8)-$J321)*1440,0))),""))</f>
        <v/>
      </c>
      <c r="T321" s="44">
        <f>IF(COUNTA($A321:$R321)=0,"",IFERROR(IF($B321="","",MAX(0,ROUND((IF(OR($K321="Closed",$K321="Canceled"),IF($P321="",$Q321,$P321),'Settings'!$B$8)-$B321)*24,1))),""))</f>
        <v/>
      </c>
      <c r="U321" s="44">
        <f>IF(COUNTA($A321:$R321)=0,"",IFERROR(VLOOKUP($I321,'Settings'!$A$12:$B$15,2,FALSE),""))</f>
        <v/>
      </c>
      <c r="V321" s="45">
        <f>IF(COUNTA($A321:$R321)=0,"",IFERROR(IF(OR($B321="",$U321=""),"",$B321+$U321/24),""))</f>
        <v/>
      </c>
      <c r="W321" s="25">
        <f>IF(COUNTA($A321:$R321)=0,"",IFERROR(IF($V321="","",IF(OR($K321="Closed",$K321="Canceled"),IF(IF($P321="",$Q321,$P321)&lt;=$V321,"Met","Missed"),IF('Settings'!$B$8&gt;$V321,"Overdue","Within Target"))),""))</f>
        <v/>
      </c>
      <c r="X321" s="46">
        <f>IF(COUNTA($A321:$R321)=0,"",IFERROR(ROUND($S321/60*'Settings'!$B$5,2),0))</f>
        <v/>
      </c>
      <c r="Y321" s="46">
        <f>IF(COUNTA($A321:$R321)=0,"",IFERROR($R321+$X321,0))</f>
        <v/>
      </c>
      <c r="Z321" s="25">
        <f>IF(COUNTA($A321:$R321)=0,"",IFERROR(IF(OR($K321="Closed",$K321="Canceled"),"No",IF($O321="","Missing Due Date",IF(INT($O321)&lt;INT('Settings'!$B$8),"Overdue",IF(INT($O321)=INT('Settings'!$B$8),"Due Today",IF(INT($O321)&lt;=INT('Settings'!$B$8)+'Settings'!$B$6,"Due Soon","Upcoming"))))),"Check date"))</f>
        <v/>
      </c>
      <c r="AA321" s="27">
        <f>IF(COUNTA($A321:$R321)=0,"",IF($A321="","Missing ID",IF(COUNTIF($A$5:$A$1004,$A321)&gt;1,"Duplicate ID",IF(OR($B321="",$C321="",$D321="",$H321="",$I321="",$K321="",$L321="",$Q321=""),"Missing required field",IF(AND($K321="Closed",$P321=""),"Closed without Resolved At",IF(AND($P321&lt;&gt;"",$P321&lt;$B321),"Resolved before Reported",IF(AND($Q321&lt;&gt;"",$Q321&lt;$B321),"Last Updated before Reported","OK")))))))</f>
        <v/>
      </c>
    </row>
    <row r="322">
      <c r="A322" s="17" t="n"/>
      <c r="B322" s="41" t="n"/>
      <c r="C322" s="42" t="n"/>
      <c r="D322" s="17" t="n"/>
      <c r="E322" s="20" t="n"/>
      <c r="F322" s="17" t="n"/>
      <c r="G322" s="17" t="n"/>
      <c r="H322" s="17" t="n"/>
      <c r="I322" s="17" t="n"/>
      <c r="J322" s="41" t="n"/>
      <c r="K322" s="17" t="n"/>
      <c r="L322" s="17" t="n"/>
      <c r="M322" s="17" t="n"/>
      <c r="N322" s="20" t="n"/>
      <c r="O322" s="42" t="n"/>
      <c r="P322" s="41" t="n"/>
      <c r="Q322" s="41" t="n"/>
      <c r="R322" s="43" t="n"/>
      <c r="S322" s="22">
        <f>IF(COUNTA($A322:$R322)=0,"",IFERROR(IF($J322="","",MAX(0,ROUND((IF(OR($K322="Closed",$K322="Canceled"),IF($P322="",$Q322,$P322),'Settings'!$B$8)-$J322)*1440,0))),""))</f>
        <v/>
      </c>
      <c r="T322" s="44">
        <f>IF(COUNTA($A322:$R322)=0,"",IFERROR(IF($B322="","",MAX(0,ROUND((IF(OR($K322="Closed",$K322="Canceled"),IF($P322="",$Q322,$P322),'Settings'!$B$8)-$B322)*24,1))),""))</f>
        <v/>
      </c>
      <c r="U322" s="44">
        <f>IF(COUNTA($A322:$R322)=0,"",IFERROR(VLOOKUP($I322,'Settings'!$A$12:$B$15,2,FALSE),""))</f>
        <v/>
      </c>
      <c r="V322" s="45">
        <f>IF(COUNTA($A322:$R322)=0,"",IFERROR(IF(OR($B322="",$U322=""),"",$B322+$U322/24),""))</f>
        <v/>
      </c>
      <c r="W322" s="25">
        <f>IF(COUNTA($A322:$R322)=0,"",IFERROR(IF($V322="","",IF(OR($K322="Closed",$K322="Canceled"),IF(IF($P322="",$Q322,$P322)&lt;=$V322,"Met","Missed"),IF('Settings'!$B$8&gt;$V322,"Overdue","Within Target"))),""))</f>
        <v/>
      </c>
      <c r="X322" s="46">
        <f>IF(COUNTA($A322:$R322)=0,"",IFERROR(ROUND($S322/60*'Settings'!$B$5,2),0))</f>
        <v/>
      </c>
      <c r="Y322" s="46">
        <f>IF(COUNTA($A322:$R322)=0,"",IFERROR($R322+$X322,0))</f>
        <v/>
      </c>
      <c r="Z322" s="25">
        <f>IF(COUNTA($A322:$R322)=0,"",IFERROR(IF(OR($K322="Closed",$K322="Canceled"),"No",IF($O322="","Missing Due Date",IF(INT($O322)&lt;INT('Settings'!$B$8),"Overdue",IF(INT($O322)=INT('Settings'!$B$8),"Due Today",IF(INT($O322)&lt;=INT('Settings'!$B$8)+'Settings'!$B$6,"Due Soon","Upcoming"))))),"Check date"))</f>
        <v/>
      </c>
      <c r="AA322" s="27">
        <f>IF(COUNTA($A322:$R322)=0,"",IF($A322="","Missing ID",IF(COUNTIF($A$5:$A$1004,$A322)&gt;1,"Duplicate ID",IF(OR($B322="",$C322="",$D322="",$H322="",$I322="",$K322="",$L322="",$Q322=""),"Missing required field",IF(AND($K322="Closed",$P322=""),"Closed without Resolved At",IF(AND($P322&lt;&gt;"",$P322&lt;$B322),"Resolved before Reported",IF(AND($Q322&lt;&gt;"",$Q322&lt;$B322),"Last Updated before Reported","OK")))))))</f>
        <v/>
      </c>
    </row>
    <row r="323">
      <c r="A323" s="17" t="n"/>
      <c r="B323" s="41" t="n"/>
      <c r="C323" s="42" t="n"/>
      <c r="D323" s="17" t="n"/>
      <c r="E323" s="20" t="n"/>
      <c r="F323" s="17" t="n"/>
      <c r="G323" s="17" t="n"/>
      <c r="H323" s="17" t="n"/>
      <c r="I323" s="17" t="n"/>
      <c r="J323" s="41" t="n"/>
      <c r="K323" s="17" t="n"/>
      <c r="L323" s="17" t="n"/>
      <c r="M323" s="17" t="n"/>
      <c r="N323" s="20" t="n"/>
      <c r="O323" s="42" t="n"/>
      <c r="P323" s="41" t="n"/>
      <c r="Q323" s="41" t="n"/>
      <c r="R323" s="43" t="n"/>
      <c r="S323" s="22">
        <f>IF(COUNTA($A323:$R323)=0,"",IFERROR(IF($J323="","",MAX(0,ROUND((IF(OR($K323="Closed",$K323="Canceled"),IF($P323="",$Q323,$P323),'Settings'!$B$8)-$J323)*1440,0))),""))</f>
        <v/>
      </c>
      <c r="T323" s="44">
        <f>IF(COUNTA($A323:$R323)=0,"",IFERROR(IF($B323="","",MAX(0,ROUND((IF(OR($K323="Closed",$K323="Canceled"),IF($P323="",$Q323,$P323),'Settings'!$B$8)-$B323)*24,1))),""))</f>
        <v/>
      </c>
      <c r="U323" s="44">
        <f>IF(COUNTA($A323:$R323)=0,"",IFERROR(VLOOKUP($I323,'Settings'!$A$12:$B$15,2,FALSE),""))</f>
        <v/>
      </c>
      <c r="V323" s="45">
        <f>IF(COUNTA($A323:$R323)=0,"",IFERROR(IF(OR($B323="",$U323=""),"",$B323+$U323/24),""))</f>
        <v/>
      </c>
      <c r="W323" s="25">
        <f>IF(COUNTA($A323:$R323)=0,"",IFERROR(IF($V323="","",IF(OR($K323="Closed",$K323="Canceled"),IF(IF($P323="",$Q323,$P323)&lt;=$V323,"Met","Missed"),IF('Settings'!$B$8&gt;$V323,"Overdue","Within Target"))),""))</f>
        <v/>
      </c>
      <c r="X323" s="46">
        <f>IF(COUNTA($A323:$R323)=0,"",IFERROR(ROUND($S323/60*'Settings'!$B$5,2),0))</f>
        <v/>
      </c>
      <c r="Y323" s="46">
        <f>IF(COUNTA($A323:$R323)=0,"",IFERROR($R323+$X323,0))</f>
        <v/>
      </c>
      <c r="Z323" s="25">
        <f>IF(COUNTA($A323:$R323)=0,"",IFERROR(IF(OR($K323="Closed",$K323="Canceled"),"No",IF($O323="","Missing Due Date",IF(INT($O323)&lt;INT('Settings'!$B$8),"Overdue",IF(INT($O323)=INT('Settings'!$B$8),"Due Today",IF(INT($O323)&lt;=INT('Settings'!$B$8)+'Settings'!$B$6,"Due Soon","Upcoming"))))),"Check date"))</f>
        <v/>
      </c>
      <c r="AA323" s="27">
        <f>IF(COUNTA($A323:$R323)=0,"",IF($A323="","Missing ID",IF(COUNTIF($A$5:$A$1004,$A323)&gt;1,"Duplicate ID",IF(OR($B323="",$C323="",$D323="",$H323="",$I323="",$K323="",$L323="",$Q323=""),"Missing required field",IF(AND($K323="Closed",$P323=""),"Closed without Resolved At",IF(AND($P323&lt;&gt;"",$P323&lt;$B323),"Resolved before Reported",IF(AND($Q323&lt;&gt;"",$Q323&lt;$B323),"Last Updated before Reported","OK")))))))</f>
        <v/>
      </c>
    </row>
    <row r="324">
      <c r="A324" s="17" t="n"/>
      <c r="B324" s="41" t="n"/>
      <c r="C324" s="42" t="n"/>
      <c r="D324" s="17" t="n"/>
      <c r="E324" s="20" t="n"/>
      <c r="F324" s="17" t="n"/>
      <c r="G324" s="17" t="n"/>
      <c r="H324" s="17" t="n"/>
      <c r="I324" s="17" t="n"/>
      <c r="J324" s="41" t="n"/>
      <c r="K324" s="17" t="n"/>
      <c r="L324" s="17" t="n"/>
      <c r="M324" s="17" t="n"/>
      <c r="N324" s="20" t="n"/>
      <c r="O324" s="42" t="n"/>
      <c r="P324" s="41" t="n"/>
      <c r="Q324" s="41" t="n"/>
      <c r="R324" s="43" t="n"/>
      <c r="S324" s="22">
        <f>IF(COUNTA($A324:$R324)=0,"",IFERROR(IF($J324="","",MAX(0,ROUND((IF(OR($K324="Closed",$K324="Canceled"),IF($P324="",$Q324,$P324),'Settings'!$B$8)-$J324)*1440,0))),""))</f>
        <v/>
      </c>
      <c r="T324" s="44">
        <f>IF(COUNTA($A324:$R324)=0,"",IFERROR(IF($B324="","",MAX(0,ROUND((IF(OR($K324="Closed",$K324="Canceled"),IF($P324="",$Q324,$P324),'Settings'!$B$8)-$B324)*24,1))),""))</f>
        <v/>
      </c>
      <c r="U324" s="44">
        <f>IF(COUNTA($A324:$R324)=0,"",IFERROR(VLOOKUP($I324,'Settings'!$A$12:$B$15,2,FALSE),""))</f>
        <v/>
      </c>
      <c r="V324" s="45">
        <f>IF(COUNTA($A324:$R324)=0,"",IFERROR(IF(OR($B324="",$U324=""),"",$B324+$U324/24),""))</f>
        <v/>
      </c>
      <c r="W324" s="25">
        <f>IF(COUNTA($A324:$R324)=0,"",IFERROR(IF($V324="","",IF(OR($K324="Closed",$K324="Canceled"),IF(IF($P324="",$Q324,$P324)&lt;=$V324,"Met","Missed"),IF('Settings'!$B$8&gt;$V324,"Overdue","Within Target"))),""))</f>
        <v/>
      </c>
      <c r="X324" s="46">
        <f>IF(COUNTA($A324:$R324)=0,"",IFERROR(ROUND($S324/60*'Settings'!$B$5,2),0))</f>
        <v/>
      </c>
      <c r="Y324" s="46">
        <f>IF(COUNTA($A324:$R324)=0,"",IFERROR($R324+$X324,0))</f>
        <v/>
      </c>
      <c r="Z324" s="25">
        <f>IF(COUNTA($A324:$R324)=0,"",IFERROR(IF(OR($K324="Closed",$K324="Canceled"),"No",IF($O324="","Missing Due Date",IF(INT($O324)&lt;INT('Settings'!$B$8),"Overdue",IF(INT($O324)=INT('Settings'!$B$8),"Due Today",IF(INT($O324)&lt;=INT('Settings'!$B$8)+'Settings'!$B$6,"Due Soon","Upcoming"))))),"Check date"))</f>
        <v/>
      </c>
      <c r="AA324" s="27">
        <f>IF(COUNTA($A324:$R324)=0,"",IF($A324="","Missing ID",IF(COUNTIF($A$5:$A$1004,$A324)&gt;1,"Duplicate ID",IF(OR($B324="",$C324="",$D324="",$H324="",$I324="",$K324="",$L324="",$Q324=""),"Missing required field",IF(AND($K324="Closed",$P324=""),"Closed without Resolved At",IF(AND($P324&lt;&gt;"",$P324&lt;$B324),"Resolved before Reported",IF(AND($Q324&lt;&gt;"",$Q324&lt;$B324),"Last Updated before Reported","OK")))))))</f>
        <v/>
      </c>
    </row>
    <row r="325">
      <c r="A325" s="17" t="n"/>
      <c r="B325" s="41" t="n"/>
      <c r="C325" s="42" t="n"/>
      <c r="D325" s="17" t="n"/>
      <c r="E325" s="20" t="n"/>
      <c r="F325" s="17" t="n"/>
      <c r="G325" s="17" t="n"/>
      <c r="H325" s="17" t="n"/>
      <c r="I325" s="17" t="n"/>
      <c r="J325" s="41" t="n"/>
      <c r="K325" s="17" t="n"/>
      <c r="L325" s="17" t="n"/>
      <c r="M325" s="17" t="n"/>
      <c r="N325" s="20" t="n"/>
      <c r="O325" s="42" t="n"/>
      <c r="P325" s="41" t="n"/>
      <c r="Q325" s="41" t="n"/>
      <c r="R325" s="43" t="n"/>
      <c r="S325" s="22">
        <f>IF(COUNTA($A325:$R325)=0,"",IFERROR(IF($J325="","",MAX(0,ROUND((IF(OR($K325="Closed",$K325="Canceled"),IF($P325="",$Q325,$P325),'Settings'!$B$8)-$J325)*1440,0))),""))</f>
        <v/>
      </c>
      <c r="T325" s="44">
        <f>IF(COUNTA($A325:$R325)=0,"",IFERROR(IF($B325="","",MAX(0,ROUND((IF(OR($K325="Closed",$K325="Canceled"),IF($P325="",$Q325,$P325),'Settings'!$B$8)-$B325)*24,1))),""))</f>
        <v/>
      </c>
      <c r="U325" s="44">
        <f>IF(COUNTA($A325:$R325)=0,"",IFERROR(VLOOKUP($I325,'Settings'!$A$12:$B$15,2,FALSE),""))</f>
        <v/>
      </c>
      <c r="V325" s="45">
        <f>IF(COUNTA($A325:$R325)=0,"",IFERROR(IF(OR($B325="",$U325=""),"",$B325+$U325/24),""))</f>
        <v/>
      </c>
      <c r="W325" s="25">
        <f>IF(COUNTA($A325:$R325)=0,"",IFERROR(IF($V325="","",IF(OR($K325="Closed",$K325="Canceled"),IF(IF($P325="",$Q325,$P325)&lt;=$V325,"Met","Missed"),IF('Settings'!$B$8&gt;$V325,"Overdue","Within Target"))),""))</f>
        <v/>
      </c>
      <c r="X325" s="46">
        <f>IF(COUNTA($A325:$R325)=0,"",IFERROR(ROUND($S325/60*'Settings'!$B$5,2),0))</f>
        <v/>
      </c>
      <c r="Y325" s="46">
        <f>IF(COUNTA($A325:$R325)=0,"",IFERROR($R325+$X325,0))</f>
        <v/>
      </c>
      <c r="Z325" s="25">
        <f>IF(COUNTA($A325:$R325)=0,"",IFERROR(IF(OR($K325="Closed",$K325="Canceled"),"No",IF($O325="","Missing Due Date",IF(INT($O325)&lt;INT('Settings'!$B$8),"Overdue",IF(INT($O325)=INT('Settings'!$B$8),"Due Today",IF(INT($O325)&lt;=INT('Settings'!$B$8)+'Settings'!$B$6,"Due Soon","Upcoming"))))),"Check date"))</f>
        <v/>
      </c>
      <c r="AA325" s="27">
        <f>IF(COUNTA($A325:$R325)=0,"",IF($A325="","Missing ID",IF(COUNTIF($A$5:$A$1004,$A325)&gt;1,"Duplicate ID",IF(OR($B325="",$C325="",$D325="",$H325="",$I325="",$K325="",$L325="",$Q325=""),"Missing required field",IF(AND($K325="Closed",$P325=""),"Closed without Resolved At",IF(AND($P325&lt;&gt;"",$P325&lt;$B325),"Resolved before Reported",IF(AND($Q325&lt;&gt;"",$Q325&lt;$B325),"Last Updated before Reported","OK")))))))</f>
        <v/>
      </c>
    </row>
    <row r="326">
      <c r="A326" s="17" t="n"/>
      <c r="B326" s="41" t="n"/>
      <c r="C326" s="42" t="n"/>
      <c r="D326" s="17" t="n"/>
      <c r="E326" s="20" t="n"/>
      <c r="F326" s="17" t="n"/>
      <c r="G326" s="17" t="n"/>
      <c r="H326" s="17" t="n"/>
      <c r="I326" s="17" t="n"/>
      <c r="J326" s="41" t="n"/>
      <c r="K326" s="17" t="n"/>
      <c r="L326" s="17" t="n"/>
      <c r="M326" s="17" t="n"/>
      <c r="N326" s="20" t="n"/>
      <c r="O326" s="42" t="n"/>
      <c r="P326" s="41" t="n"/>
      <c r="Q326" s="41" t="n"/>
      <c r="R326" s="43" t="n"/>
      <c r="S326" s="22">
        <f>IF(COUNTA($A326:$R326)=0,"",IFERROR(IF($J326="","",MAX(0,ROUND((IF(OR($K326="Closed",$K326="Canceled"),IF($P326="",$Q326,$P326),'Settings'!$B$8)-$J326)*1440,0))),""))</f>
        <v/>
      </c>
      <c r="T326" s="44">
        <f>IF(COUNTA($A326:$R326)=0,"",IFERROR(IF($B326="","",MAX(0,ROUND((IF(OR($K326="Closed",$K326="Canceled"),IF($P326="",$Q326,$P326),'Settings'!$B$8)-$B326)*24,1))),""))</f>
        <v/>
      </c>
      <c r="U326" s="44">
        <f>IF(COUNTA($A326:$R326)=0,"",IFERROR(VLOOKUP($I326,'Settings'!$A$12:$B$15,2,FALSE),""))</f>
        <v/>
      </c>
      <c r="V326" s="45">
        <f>IF(COUNTA($A326:$R326)=0,"",IFERROR(IF(OR($B326="",$U326=""),"",$B326+$U326/24),""))</f>
        <v/>
      </c>
      <c r="W326" s="25">
        <f>IF(COUNTA($A326:$R326)=0,"",IFERROR(IF($V326="","",IF(OR($K326="Closed",$K326="Canceled"),IF(IF($P326="",$Q326,$P326)&lt;=$V326,"Met","Missed"),IF('Settings'!$B$8&gt;$V326,"Overdue","Within Target"))),""))</f>
        <v/>
      </c>
      <c r="X326" s="46">
        <f>IF(COUNTA($A326:$R326)=0,"",IFERROR(ROUND($S326/60*'Settings'!$B$5,2),0))</f>
        <v/>
      </c>
      <c r="Y326" s="46">
        <f>IF(COUNTA($A326:$R326)=0,"",IFERROR($R326+$X326,0))</f>
        <v/>
      </c>
      <c r="Z326" s="25">
        <f>IF(COUNTA($A326:$R326)=0,"",IFERROR(IF(OR($K326="Closed",$K326="Canceled"),"No",IF($O326="","Missing Due Date",IF(INT($O326)&lt;INT('Settings'!$B$8),"Overdue",IF(INT($O326)=INT('Settings'!$B$8),"Due Today",IF(INT($O326)&lt;=INT('Settings'!$B$8)+'Settings'!$B$6,"Due Soon","Upcoming"))))),"Check date"))</f>
        <v/>
      </c>
      <c r="AA326" s="27">
        <f>IF(COUNTA($A326:$R326)=0,"",IF($A326="","Missing ID",IF(COUNTIF($A$5:$A$1004,$A326)&gt;1,"Duplicate ID",IF(OR($B326="",$C326="",$D326="",$H326="",$I326="",$K326="",$L326="",$Q326=""),"Missing required field",IF(AND($K326="Closed",$P326=""),"Closed without Resolved At",IF(AND($P326&lt;&gt;"",$P326&lt;$B326),"Resolved before Reported",IF(AND($Q326&lt;&gt;"",$Q326&lt;$B326),"Last Updated before Reported","OK")))))))</f>
        <v/>
      </c>
    </row>
    <row r="327">
      <c r="A327" s="17" t="n"/>
      <c r="B327" s="41" t="n"/>
      <c r="C327" s="42" t="n"/>
      <c r="D327" s="17" t="n"/>
      <c r="E327" s="20" t="n"/>
      <c r="F327" s="17" t="n"/>
      <c r="G327" s="17" t="n"/>
      <c r="H327" s="17" t="n"/>
      <c r="I327" s="17" t="n"/>
      <c r="J327" s="41" t="n"/>
      <c r="K327" s="17" t="n"/>
      <c r="L327" s="17" t="n"/>
      <c r="M327" s="17" t="n"/>
      <c r="N327" s="20" t="n"/>
      <c r="O327" s="42" t="n"/>
      <c r="P327" s="41" t="n"/>
      <c r="Q327" s="41" t="n"/>
      <c r="R327" s="43" t="n"/>
      <c r="S327" s="22">
        <f>IF(COUNTA($A327:$R327)=0,"",IFERROR(IF($J327="","",MAX(0,ROUND((IF(OR($K327="Closed",$K327="Canceled"),IF($P327="",$Q327,$P327),'Settings'!$B$8)-$J327)*1440,0))),""))</f>
        <v/>
      </c>
      <c r="T327" s="44">
        <f>IF(COUNTA($A327:$R327)=0,"",IFERROR(IF($B327="","",MAX(0,ROUND((IF(OR($K327="Closed",$K327="Canceled"),IF($P327="",$Q327,$P327),'Settings'!$B$8)-$B327)*24,1))),""))</f>
        <v/>
      </c>
      <c r="U327" s="44">
        <f>IF(COUNTA($A327:$R327)=0,"",IFERROR(VLOOKUP($I327,'Settings'!$A$12:$B$15,2,FALSE),""))</f>
        <v/>
      </c>
      <c r="V327" s="45">
        <f>IF(COUNTA($A327:$R327)=0,"",IFERROR(IF(OR($B327="",$U327=""),"",$B327+$U327/24),""))</f>
        <v/>
      </c>
      <c r="W327" s="25">
        <f>IF(COUNTA($A327:$R327)=0,"",IFERROR(IF($V327="","",IF(OR($K327="Closed",$K327="Canceled"),IF(IF($P327="",$Q327,$P327)&lt;=$V327,"Met","Missed"),IF('Settings'!$B$8&gt;$V327,"Overdue","Within Target"))),""))</f>
        <v/>
      </c>
      <c r="X327" s="46">
        <f>IF(COUNTA($A327:$R327)=0,"",IFERROR(ROUND($S327/60*'Settings'!$B$5,2),0))</f>
        <v/>
      </c>
      <c r="Y327" s="46">
        <f>IF(COUNTA($A327:$R327)=0,"",IFERROR($R327+$X327,0))</f>
        <v/>
      </c>
      <c r="Z327" s="25">
        <f>IF(COUNTA($A327:$R327)=0,"",IFERROR(IF(OR($K327="Closed",$K327="Canceled"),"No",IF($O327="","Missing Due Date",IF(INT($O327)&lt;INT('Settings'!$B$8),"Overdue",IF(INT($O327)=INT('Settings'!$B$8),"Due Today",IF(INT($O327)&lt;=INT('Settings'!$B$8)+'Settings'!$B$6,"Due Soon","Upcoming"))))),"Check date"))</f>
        <v/>
      </c>
      <c r="AA327" s="27">
        <f>IF(COUNTA($A327:$R327)=0,"",IF($A327="","Missing ID",IF(COUNTIF($A$5:$A$1004,$A327)&gt;1,"Duplicate ID",IF(OR($B327="",$C327="",$D327="",$H327="",$I327="",$K327="",$L327="",$Q327=""),"Missing required field",IF(AND($K327="Closed",$P327=""),"Closed without Resolved At",IF(AND($P327&lt;&gt;"",$P327&lt;$B327),"Resolved before Reported",IF(AND($Q327&lt;&gt;"",$Q327&lt;$B327),"Last Updated before Reported","OK")))))))</f>
        <v/>
      </c>
    </row>
    <row r="328">
      <c r="A328" s="17" t="n"/>
      <c r="B328" s="41" t="n"/>
      <c r="C328" s="42" t="n"/>
      <c r="D328" s="17" t="n"/>
      <c r="E328" s="20" t="n"/>
      <c r="F328" s="17" t="n"/>
      <c r="G328" s="17" t="n"/>
      <c r="H328" s="17" t="n"/>
      <c r="I328" s="17" t="n"/>
      <c r="J328" s="41" t="n"/>
      <c r="K328" s="17" t="n"/>
      <c r="L328" s="17" t="n"/>
      <c r="M328" s="17" t="n"/>
      <c r="N328" s="20" t="n"/>
      <c r="O328" s="42" t="n"/>
      <c r="P328" s="41" t="n"/>
      <c r="Q328" s="41" t="n"/>
      <c r="R328" s="43" t="n"/>
      <c r="S328" s="22">
        <f>IF(COUNTA($A328:$R328)=0,"",IFERROR(IF($J328="","",MAX(0,ROUND((IF(OR($K328="Closed",$K328="Canceled"),IF($P328="",$Q328,$P328),'Settings'!$B$8)-$J328)*1440,0))),""))</f>
        <v/>
      </c>
      <c r="T328" s="44">
        <f>IF(COUNTA($A328:$R328)=0,"",IFERROR(IF($B328="","",MAX(0,ROUND((IF(OR($K328="Closed",$K328="Canceled"),IF($P328="",$Q328,$P328),'Settings'!$B$8)-$B328)*24,1))),""))</f>
        <v/>
      </c>
      <c r="U328" s="44">
        <f>IF(COUNTA($A328:$R328)=0,"",IFERROR(VLOOKUP($I328,'Settings'!$A$12:$B$15,2,FALSE),""))</f>
        <v/>
      </c>
      <c r="V328" s="45">
        <f>IF(COUNTA($A328:$R328)=0,"",IFERROR(IF(OR($B328="",$U328=""),"",$B328+$U328/24),""))</f>
        <v/>
      </c>
      <c r="W328" s="25">
        <f>IF(COUNTA($A328:$R328)=0,"",IFERROR(IF($V328="","",IF(OR($K328="Closed",$K328="Canceled"),IF(IF($P328="",$Q328,$P328)&lt;=$V328,"Met","Missed"),IF('Settings'!$B$8&gt;$V328,"Overdue","Within Target"))),""))</f>
        <v/>
      </c>
      <c r="X328" s="46">
        <f>IF(COUNTA($A328:$R328)=0,"",IFERROR(ROUND($S328/60*'Settings'!$B$5,2),0))</f>
        <v/>
      </c>
      <c r="Y328" s="46">
        <f>IF(COUNTA($A328:$R328)=0,"",IFERROR($R328+$X328,0))</f>
        <v/>
      </c>
      <c r="Z328" s="25">
        <f>IF(COUNTA($A328:$R328)=0,"",IFERROR(IF(OR($K328="Closed",$K328="Canceled"),"No",IF($O328="","Missing Due Date",IF(INT($O328)&lt;INT('Settings'!$B$8),"Overdue",IF(INT($O328)=INT('Settings'!$B$8),"Due Today",IF(INT($O328)&lt;=INT('Settings'!$B$8)+'Settings'!$B$6,"Due Soon","Upcoming"))))),"Check date"))</f>
        <v/>
      </c>
      <c r="AA328" s="27">
        <f>IF(COUNTA($A328:$R328)=0,"",IF($A328="","Missing ID",IF(COUNTIF($A$5:$A$1004,$A328)&gt;1,"Duplicate ID",IF(OR($B328="",$C328="",$D328="",$H328="",$I328="",$K328="",$L328="",$Q328=""),"Missing required field",IF(AND($K328="Closed",$P328=""),"Closed without Resolved At",IF(AND($P328&lt;&gt;"",$P328&lt;$B328),"Resolved before Reported",IF(AND($Q328&lt;&gt;"",$Q328&lt;$B328),"Last Updated before Reported","OK")))))))</f>
        <v/>
      </c>
    </row>
    <row r="329">
      <c r="A329" s="17" t="n"/>
      <c r="B329" s="41" t="n"/>
      <c r="C329" s="42" t="n"/>
      <c r="D329" s="17" t="n"/>
      <c r="E329" s="20" t="n"/>
      <c r="F329" s="17" t="n"/>
      <c r="G329" s="17" t="n"/>
      <c r="H329" s="17" t="n"/>
      <c r="I329" s="17" t="n"/>
      <c r="J329" s="41" t="n"/>
      <c r="K329" s="17" t="n"/>
      <c r="L329" s="17" t="n"/>
      <c r="M329" s="17" t="n"/>
      <c r="N329" s="20" t="n"/>
      <c r="O329" s="42" t="n"/>
      <c r="P329" s="41" t="n"/>
      <c r="Q329" s="41" t="n"/>
      <c r="R329" s="43" t="n"/>
      <c r="S329" s="22">
        <f>IF(COUNTA($A329:$R329)=0,"",IFERROR(IF($J329="","",MAX(0,ROUND((IF(OR($K329="Closed",$K329="Canceled"),IF($P329="",$Q329,$P329),'Settings'!$B$8)-$J329)*1440,0))),""))</f>
        <v/>
      </c>
      <c r="T329" s="44">
        <f>IF(COUNTA($A329:$R329)=0,"",IFERROR(IF($B329="","",MAX(0,ROUND((IF(OR($K329="Closed",$K329="Canceled"),IF($P329="",$Q329,$P329),'Settings'!$B$8)-$B329)*24,1))),""))</f>
        <v/>
      </c>
      <c r="U329" s="44">
        <f>IF(COUNTA($A329:$R329)=0,"",IFERROR(VLOOKUP($I329,'Settings'!$A$12:$B$15,2,FALSE),""))</f>
        <v/>
      </c>
      <c r="V329" s="45">
        <f>IF(COUNTA($A329:$R329)=0,"",IFERROR(IF(OR($B329="",$U329=""),"",$B329+$U329/24),""))</f>
        <v/>
      </c>
      <c r="W329" s="25">
        <f>IF(COUNTA($A329:$R329)=0,"",IFERROR(IF($V329="","",IF(OR($K329="Closed",$K329="Canceled"),IF(IF($P329="",$Q329,$P329)&lt;=$V329,"Met","Missed"),IF('Settings'!$B$8&gt;$V329,"Overdue","Within Target"))),""))</f>
        <v/>
      </c>
      <c r="X329" s="46">
        <f>IF(COUNTA($A329:$R329)=0,"",IFERROR(ROUND($S329/60*'Settings'!$B$5,2),0))</f>
        <v/>
      </c>
      <c r="Y329" s="46">
        <f>IF(COUNTA($A329:$R329)=0,"",IFERROR($R329+$X329,0))</f>
        <v/>
      </c>
      <c r="Z329" s="25">
        <f>IF(COUNTA($A329:$R329)=0,"",IFERROR(IF(OR($K329="Closed",$K329="Canceled"),"No",IF($O329="","Missing Due Date",IF(INT($O329)&lt;INT('Settings'!$B$8),"Overdue",IF(INT($O329)=INT('Settings'!$B$8),"Due Today",IF(INT($O329)&lt;=INT('Settings'!$B$8)+'Settings'!$B$6,"Due Soon","Upcoming"))))),"Check date"))</f>
        <v/>
      </c>
      <c r="AA329" s="27">
        <f>IF(COUNTA($A329:$R329)=0,"",IF($A329="","Missing ID",IF(COUNTIF($A$5:$A$1004,$A329)&gt;1,"Duplicate ID",IF(OR($B329="",$C329="",$D329="",$H329="",$I329="",$K329="",$L329="",$Q329=""),"Missing required field",IF(AND($K329="Closed",$P329=""),"Closed without Resolved At",IF(AND($P329&lt;&gt;"",$P329&lt;$B329),"Resolved before Reported",IF(AND($Q329&lt;&gt;"",$Q329&lt;$B329),"Last Updated before Reported","OK")))))))</f>
        <v/>
      </c>
    </row>
    <row r="330">
      <c r="A330" s="17" t="n"/>
      <c r="B330" s="41" t="n"/>
      <c r="C330" s="42" t="n"/>
      <c r="D330" s="17" t="n"/>
      <c r="E330" s="20" t="n"/>
      <c r="F330" s="17" t="n"/>
      <c r="G330" s="17" t="n"/>
      <c r="H330" s="17" t="n"/>
      <c r="I330" s="17" t="n"/>
      <c r="J330" s="41" t="n"/>
      <c r="K330" s="17" t="n"/>
      <c r="L330" s="17" t="n"/>
      <c r="M330" s="17" t="n"/>
      <c r="N330" s="20" t="n"/>
      <c r="O330" s="42" t="n"/>
      <c r="P330" s="41" t="n"/>
      <c r="Q330" s="41" t="n"/>
      <c r="R330" s="43" t="n"/>
      <c r="S330" s="22">
        <f>IF(COUNTA($A330:$R330)=0,"",IFERROR(IF($J330="","",MAX(0,ROUND((IF(OR($K330="Closed",$K330="Canceled"),IF($P330="",$Q330,$P330),'Settings'!$B$8)-$J330)*1440,0))),""))</f>
        <v/>
      </c>
      <c r="T330" s="44">
        <f>IF(COUNTA($A330:$R330)=0,"",IFERROR(IF($B330="","",MAX(0,ROUND((IF(OR($K330="Closed",$K330="Canceled"),IF($P330="",$Q330,$P330),'Settings'!$B$8)-$B330)*24,1))),""))</f>
        <v/>
      </c>
      <c r="U330" s="44">
        <f>IF(COUNTA($A330:$R330)=0,"",IFERROR(VLOOKUP($I330,'Settings'!$A$12:$B$15,2,FALSE),""))</f>
        <v/>
      </c>
      <c r="V330" s="45">
        <f>IF(COUNTA($A330:$R330)=0,"",IFERROR(IF(OR($B330="",$U330=""),"",$B330+$U330/24),""))</f>
        <v/>
      </c>
      <c r="W330" s="25">
        <f>IF(COUNTA($A330:$R330)=0,"",IFERROR(IF($V330="","",IF(OR($K330="Closed",$K330="Canceled"),IF(IF($P330="",$Q330,$P330)&lt;=$V330,"Met","Missed"),IF('Settings'!$B$8&gt;$V330,"Overdue","Within Target"))),""))</f>
        <v/>
      </c>
      <c r="X330" s="46">
        <f>IF(COUNTA($A330:$R330)=0,"",IFERROR(ROUND($S330/60*'Settings'!$B$5,2),0))</f>
        <v/>
      </c>
      <c r="Y330" s="46">
        <f>IF(COUNTA($A330:$R330)=0,"",IFERROR($R330+$X330,0))</f>
        <v/>
      </c>
      <c r="Z330" s="25">
        <f>IF(COUNTA($A330:$R330)=0,"",IFERROR(IF(OR($K330="Closed",$K330="Canceled"),"No",IF($O330="","Missing Due Date",IF(INT($O330)&lt;INT('Settings'!$B$8),"Overdue",IF(INT($O330)=INT('Settings'!$B$8),"Due Today",IF(INT($O330)&lt;=INT('Settings'!$B$8)+'Settings'!$B$6,"Due Soon","Upcoming"))))),"Check date"))</f>
        <v/>
      </c>
      <c r="AA330" s="27">
        <f>IF(COUNTA($A330:$R330)=0,"",IF($A330="","Missing ID",IF(COUNTIF($A$5:$A$1004,$A330)&gt;1,"Duplicate ID",IF(OR($B330="",$C330="",$D330="",$H330="",$I330="",$K330="",$L330="",$Q330=""),"Missing required field",IF(AND($K330="Closed",$P330=""),"Closed without Resolved At",IF(AND($P330&lt;&gt;"",$P330&lt;$B330),"Resolved before Reported",IF(AND($Q330&lt;&gt;"",$Q330&lt;$B330),"Last Updated before Reported","OK")))))))</f>
        <v/>
      </c>
    </row>
    <row r="331">
      <c r="A331" s="17" t="n"/>
      <c r="B331" s="41" t="n"/>
      <c r="C331" s="42" t="n"/>
      <c r="D331" s="17" t="n"/>
      <c r="E331" s="20" t="n"/>
      <c r="F331" s="17" t="n"/>
      <c r="G331" s="17" t="n"/>
      <c r="H331" s="17" t="n"/>
      <c r="I331" s="17" t="n"/>
      <c r="J331" s="41" t="n"/>
      <c r="K331" s="17" t="n"/>
      <c r="L331" s="17" t="n"/>
      <c r="M331" s="17" t="n"/>
      <c r="N331" s="20" t="n"/>
      <c r="O331" s="42" t="n"/>
      <c r="P331" s="41" t="n"/>
      <c r="Q331" s="41" t="n"/>
      <c r="R331" s="43" t="n"/>
      <c r="S331" s="22">
        <f>IF(COUNTA($A331:$R331)=0,"",IFERROR(IF($J331="","",MAX(0,ROUND((IF(OR($K331="Closed",$K331="Canceled"),IF($P331="",$Q331,$P331),'Settings'!$B$8)-$J331)*1440,0))),""))</f>
        <v/>
      </c>
      <c r="T331" s="44">
        <f>IF(COUNTA($A331:$R331)=0,"",IFERROR(IF($B331="","",MAX(0,ROUND((IF(OR($K331="Closed",$K331="Canceled"),IF($P331="",$Q331,$P331),'Settings'!$B$8)-$B331)*24,1))),""))</f>
        <v/>
      </c>
      <c r="U331" s="44">
        <f>IF(COUNTA($A331:$R331)=0,"",IFERROR(VLOOKUP($I331,'Settings'!$A$12:$B$15,2,FALSE),""))</f>
        <v/>
      </c>
      <c r="V331" s="45">
        <f>IF(COUNTA($A331:$R331)=0,"",IFERROR(IF(OR($B331="",$U331=""),"",$B331+$U331/24),""))</f>
        <v/>
      </c>
      <c r="W331" s="25">
        <f>IF(COUNTA($A331:$R331)=0,"",IFERROR(IF($V331="","",IF(OR($K331="Closed",$K331="Canceled"),IF(IF($P331="",$Q331,$P331)&lt;=$V331,"Met","Missed"),IF('Settings'!$B$8&gt;$V331,"Overdue","Within Target"))),""))</f>
        <v/>
      </c>
      <c r="X331" s="46">
        <f>IF(COUNTA($A331:$R331)=0,"",IFERROR(ROUND($S331/60*'Settings'!$B$5,2),0))</f>
        <v/>
      </c>
      <c r="Y331" s="46">
        <f>IF(COUNTA($A331:$R331)=0,"",IFERROR($R331+$X331,0))</f>
        <v/>
      </c>
      <c r="Z331" s="25">
        <f>IF(COUNTA($A331:$R331)=0,"",IFERROR(IF(OR($K331="Closed",$K331="Canceled"),"No",IF($O331="","Missing Due Date",IF(INT($O331)&lt;INT('Settings'!$B$8),"Overdue",IF(INT($O331)=INT('Settings'!$B$8),"Due Today",IF(INT($O331)&lt;=INT('Settings'!$B$8)+'Settings'!$B$6,"Due Soon","Upcoming"))))),"Check date"))</f>
        <v/>
      </c>
      <c r="AA331" s="27">
        <f>IF(COUNTA($A331:$R331)=0,"",IF($A331="","Missing ID",IF(COUNTIF($A$5:$A$1004,$A331)&gt;1,"Duplicate ID",IF(OR($B331="",$C331="",$D331="",$H331="",$I331="",$K331="",$L331="",$Q331=""),"Missing required field",IF(AND($K331="Closed",$P331=""),"Closed without Resolved At",IF(AND($P331&lt;&gt;"",$P331&lt;$B331),"Resolved before Reported",IF(AND($Q331&lt;&gt;"",$Q331&lt;$B331),"Last Updated before Reported","OK")))))))</f>
        <v/>
      </c>
    </row>
    <row r="332">
      <c r="A332" s="17" t="n"/>
      <c r="B332" s="41" t="n"/>
      <c r="C332" s="42" t="n"/>
      <c r="D332" s="17" t="n"/>
      <c r="E332" s="20" t="n"/>
      <c r="F332" s="17" t="n"/>
      <c r="G332" s="17" t="n"/>
      <c r="H332" s="17" t="n"/>
      <c r="I332" s="17" t="n"/>
      <c r="J332" s="41" t="n"/>
      <c r="K332" s="17" t="n"/>
      <c r="L332" s="17" t="n"/>
      <c r="M332" s="17" t="n"/>
      <c r="N332" s="20" t="n"/>
      <c r="O332" s="42" t="n"/>
      <c r="P332" s="41" t="n"/>
      <c r="Q332" s="41" t="n"/>
      <c r="R332" s="43" t="n"/>
      <c r="S332" s="22">
        <f>IF(COUNTA($A332:$R332)=0,"",IFERROR(IF($J332="","",MAX(0,ROUND((IF(OR($K332="Closed",$K332="Canceled"),IF($P332="",$Q332,$P332),'Settings'!$B$8)-$J332)*1440,0))),""))</f>
        <v/>
      </c>
      <c r="T332" s="44">
        <f>IF(COUNTA($A332:$R332)=0,"",IFERROR(IF($B332="","",MAX(0,ROUND((IF(OR($K332="Closed",$K332="Canceled"),IF($P332="",$Q332,$P332),'Settings'!$B$8)-$B332)*24,1))),""))</f>
        <v/>
      </c>
      <c r="U332" s="44">
        <f>IF(COUNTA($A332:$R332)=0,"",IFERROR(VLOOKUP($I332,'Settings'!$A$12:$B$15,2,FALSE),""))</f>
        <v/>
      </c>
      <c r="V332" s="45">
        <f>IF(COUNTA($A332:$R332)=0,"",IFERROR(IF(OR($B332="",$U332=""),"",$B332+$U332/24),""))</f>
        <v/>
      </c>
      <c r="W332" s="25">
        <f>IF(COUNTA($A332:$R332)=0,"",IFERROR(IF($V332="","",IF(OR($K332="Closed",$K332="Canceled"),IF(IF($P332="",$Q332,$P332)&lt;=$V332,"Met","Missed"),IF('Settings'!$B$8&gt;$V332,"Overdue","Within Target"))),""))</f>
        <v/>
      </c>
      <c r="X332" s="46">
        <f>IF(COUNTA($A332:$R332)=0,"",IFERROR(ROUND($S332/60*'Settings'!$B$5,2),0))</f>
        <v/>
      </c>
      <c r="Y332" s="46">
        <f>IF(COUNTA($A332:$R332)=0,"",IFERROR($R332+$X332,0))</f>
        <v/>
      </c>
      <c r="Z332" s="25">
        <f>IF(COUNTA($A332:$R332)=0,"",IFERROR(IF(OR($K332="Closed",$K332="Canceled"),"No",IF($O332="","Missing Due Date",IF(INT($O332)&lt;INT('Settings'!$B$8),"Overdue",IF(INT($O332)=INT('Settings'!$B$8),"Due Today",IF(INT($O332)&lt;=INT('Settings'!$B$8)+'Settings'!$B$6,"Due Soon","Upcoming"))))),"Check date"))</f>
        <v/>
      </c>
      <c r="AA332" s="27">
        <f>IF(COUNTA($A332:$R332)=0,"",IF($A332="","Missing ID",IF(COUNTIF($A$5:$A$1004,$A332)&gt;1,"Duplicate ID",IF(OR($B332="",$C332="",$D332="",$H332="",$I332="",$K332="",$L332="",$Q332=""),"Missing required field",IF(AND($K332="Closed",$P332=""),"Closed without Resolved At",IF(AND($P332&lt;&gt;"",$P332&lt;$B332),"Resolved before Reported",IF(AND($Q332&lt;&gt;"",$Q332&lt;$B332),"Last Updated before Reported","OK")))))))</f>
        <v/>
      </c>
    </row>
    <row r="333">
      <c r="A333" s="17" t="n"/>
      <c r="B333" s="41" t="n"/>
      <c r="C333" s="42" t="n"/>
      <c r="D333" s="17" t="n"/>
      <c r="E333" s="20" t="n"/>
      <c r="F333" s="17" t="n"/>
      <c r="G333" s="17" t="n"/>
      <c r="H333" s="17" t="n"/>
      <c r="I333" s="17" t="n"/>
      <c r="J333" s="41" t="n"/>
      <c r="K333" s="17" t="n"/>
      <c r="L333" s="17" t="n"/>
      <c r="M333" s="17" t="n"/>
      <c r="N333" s="20" t="n"/>
      <c r="O333" s="42" t="n"/>
      <c r="P333" s="41" t="n"/>
      <c r="Q333" s="41" t="n"/>
      <c r="R333" s="43" t="n"/>
      <c r="S333" s="22">
        <f>IF(COUNTA($A333:$R333)=0,"",IFERROR(IF($J333="","",MAX(0,ROUND((IF(OR($K333="Closed",$K333="Canceled"),IF($P333="",$Q333,$P333),'Settings'!$B$8)-$J333)*1440,0))),""))</f>
        <v/>
      </c>
      <c r="T333" s="44">
        <f>IF(COUNTA($A333:$R333)=0,"",IFERROR(IF($B333="","",MAX(0,ROUND((IF(OR($K333="Closed",$K333="Canceled"),IF($P333="",$Q333,$P333),'Settings'!$B$8)-$B333)*24,1))),""))</f>
        <v/>
      </c>
      <c r="U333" s="44">
        <f>IF(COUNTA($A333:$R333)=0,"",IFERROR(VLOOKUP($I333,'Settings'!$A$12:$B$15,2,FALSE),""))</f>
        <v/>
      </c>
      <c r="V333" s="45">
        <f>IF(COUNTA($A333:$R333)=0,"",IFERROR(IF(OR($B333="",$U333=""),"",$B333+$U333/24),""))</f>
        <v/>
      </c>
      <c r="W333" s="25">
        <f>IF(COUNTA($A333:$R333)=0,"",IFERROR(IF($V333="","",IF(OR($K333="Closed",$K333="Canceled"),IF(IF($P333="",$Q333,$P333)&lt;=$V333,"Met","Missed"),IF('Settings'!$B$8&gt;$V333,"Overdue","Within Target"))),""))</f>
        <v/>
      </c>
      <c r="X333" s="46">
        <f>IF(COUNTA($A333:$R333)=0,"",IFERROR(ROUND($S333/60*'Settings'!$B$5,2),0))</f>
        <v/>
      </c>
      <c r="Y333" s="46">
        <f>IF(COUNTA($A333:$R333)=0,"",IFERROR($R333+$X333,0))</f>
        <v/>
      </c>
      <c r="Z333" s="25">
        <f>IF(COUNTA($A333:$R333)=0,"",IFERROR(IF(OR($K333="Closed",$K333="Canceled"),"No",IF($O333="","Missing Due Date",IF(INT($O333)&lt;INT('Settings'!$B$8),"Overdue",IF(INT($O333)=INT('Settings'!$B$8),"Due Today",IF(INT($O333)&lt;=INT('Settings'!$B$8)+'Settings'!$B$6,"Due Soon","Upcoming"))))),"Check date"))</f>
        <v/>
      </c>
      <c r="AA333" s="27">
        <f>IF(COUNTA($A333:$R333)=0,"",IF($A333="","Missing ID",IF(COUNTIF($A$5:$A$1004,$A333)&gt;1,"Duplicate ID",IF(OR($B333="",$C333="",$D333="",$H333="",$I333="",$K333="",$L333="",$Q333=""),"Missing required field",IF(AND($K333="Closed",$P333=""),"Closed without Resolved At",IF(AND($P333&lt;&gt;"",$P333&lt;$B333),"Resolved before Reported",IF(AND($Q333&lt;&gt;"",$Q333&lt;$B333),"Last Updated before Reported","OK")))))))</f>
        <v/>
      </c>
    </row>
    <row r="334">
      <c r="A334" s="17" t="n"/>
      <c r="B334" s="41" t="n"/>
      <c r="C334" s="42" t="n"/>
      <c r="D334" s="17" t="n"/>
      <c r="E334" s="20" t="n"/>
      <c r="F334" s="17" t="n"/>
      <c r="G334" s="17" t="n"/>
      <c r="H334" s="17" t="n"/>
      <c r="I334" s="17" t="n"/>
      <c r="J334" s="41" t="n"/>
      <c r="K334" s="17" t="n"/>
      <c r="L334" s="17" t="n"/>
      <c r="M334" s="17" t="n"/>
      <c r="N334" s="20" t="n"/>
      <c r="O334" s="42" t="n"/>
      <c r="P334" s="41" t="n"/>
      <c r="Q334" s="41" t="n"/>
      <c r="R334" s="43" t="n"/>
      <c r="S334" s="22">
        <f>IF(COUNTA($A334:$R334)=0,"",IFERROR(IF($J334="","",MAX(0,ROUND((IF(OR($K334="Closed",$K334="Canceled"),IF($P334="",$Q334,$P334),'Settings'!$B$8)-$J334)*1440,0))),""))</f>
        <v/>
      </c>
      <c r="T334" s="44">
        <f>IF(COUNTA($A334:$R334)=0,"",IFERROR(IF($B334="","",MAX(0,ROUND((IF(OR($K334="Closed",$K334="Canceled"),IF($P334="",$Q334,$P334),'Settings'!$B$8)-$B334)*24,1))),""))</f>
        <v/>
      </c>
      <c r="U334" s="44">
        <f>IF(COUNTA($A334:$R334)=0,"",IFERROR(VLOOKUP($I334,'Settings'!$A$12:$B$15,2,FALSE),""))</f>
        <v/>
      </c>
      <c r="V334" s="45">
        <f>IF(COUNTA($A334:$R334)=0,"",IFERROR(IF(OR($B334="",$U334=""),"",$B334+$U334/24),""))</f>
        <v/>
      </c>
      <c r="W334" s="25">
        <f>IF(COUNTA($A334:$R334)=0,"",IFERROR(IF($V334="","",IF(OR($K334="Closed",$K334="Canceled"),IF(IF($P334="",$Q334,$P334)&lt;=$V334,"Met","Missed"),IF('Settings'!$B$8&gt;$V334,"Overdue","Within Target"))),""))</f>
        <v/>
      </c>
      <c r="X334" s="46">
        <f>IF(COUNTA($A334:$R334)=0,"",IFERROR(ROUND($S334/60*'Settings'!$B$5,2),0))</f>
        <v/>
      </c>
      <c r="Y334" s="46">
        <f>IF(COUNTA($A334:$R334)=0,"",IFERROR($R334+$X334,0))</f>
        <v/>
      </c>
      <c r="Z334" s="25">
        <f>IF(COUNTA($A334:$R334)=0,"",IFERROR(IF(OR($K334="Closed",$K334="Canceled"),"No",IF($O334="","Missing Due Date",IF(INT($O334)&lt;INT('Settings'!$B$8),"Overdue",IF(INT($O334)=INT('Settings'!$B$8),"Due Today",IF(INT($O334)&lt;=INT('Settings'!$B$8)+'Settings'!$B$6,"Due Soon","Upcoming"))))),"Check date"))</f>
        <v/>
      </c>
      <c r="AA334" s="27">
        <f>IF(COUNTA($A334:$R334)=0,"",IF($A334="","Missing ID",IF(COUNTIF($A$5:$A$1004,$A334)&gt;1,"Duplicate ID",IF(OR($B334="",$C334="",$D334="",$H334="",$I334="",$K334="",$L334="",$Q334=""),"Missing required field",IF(AND($K334="Closed",$P334=""),"Closed without Resolved At",IF(AND($P334&lt;&gt;"",$P334&lt;$B334),"Resolved before Reported",IF(AND($Q334&lt;&gt;"",$Q334&lt;$B334),"Last Updated before Reported","OK")))))))</f>
        <v/>
      </c>
    </row>
    <row r="335">
      <c r="A335" s="17" t="n"/>
      <c r="B335" s="41" t="n"/>
      <c r="C335" s="42" t="n"/>
      <c r="D335" s="17" t="n"/>
      <c r="E335" s="20" t="n"/>
      <c r="F335" s="17" t="n"/>
      <c r="G335" s="17" t="n"/>
      <c r="H335" s="17" t="n"/>
      <c r="I335" s="17" t="n"/>
      <c r="J335" s="41" t="n"/>
      <c r="K335" s="17" t="n"/>
      <c r="L335" s="17" t="n"/>
      <c r="M335" s="17" t="n"/>
      <c r="N335" s="20" t="n"/>
      <c r="O335" s="42" t="n"/>
      <c r="P335" s="41" t="n"/>
      <c r="Q335" s="41" t="n"/>
      <c r="R335" s="43" t="n"/>
      <c r="S335" s="22">
        <f>IF(COUNTA($A335:$R335)=0,"",IFERROR(IF($J335="","",MAX(0,ROUND((IF(OR($K335="Closed",$K335="Canceled"),IF($P335="",$Q335,$P335),'Settings'!$B$8)-$J335)*1440,0))),""))</f>
        <v/>
      </c>
      <c r="T335" s="44">
        <f>IF(COUNTA($A335:$R335)=0,"",IFERROR(IF($B335="","",MAX(0,ROUND((IF(OR($K335="Closed",$K335="Canceled"),IF($P335="",$Q335,$P335),'Settings'!$B$8)-$B335)*24,1))),""))</f>
        <v/>
      </c>
      <c r="U335" s="44">
        <f>IF(COUNTA($A335:$R335)=0,"",IFERROR(VLOOKUP($I335,'Settings'!$A$12:$B$15,2,FALSE),""))</f>
        <v/>
      </c>
      <c r="V335" s="45">
        <f>IF(COUNTA($A335:$R335)=0,"",IFERROR(IF(OR($B335="",$U335=""),"",$B335+$U335/24),""))</f>
        <v/>
      </c>
      <c r="W335" s="25">
        <f>IF(COUNTA($A335:$R335)=0,"",IFERROR(IF($V335="","",IF(OR($K335="Closed",$K335="Canceled"),IF(IF($P335="",$Q335,$P335)&lt;=$V335,"Met","Missed"),IF('Settings'!$B$8&gt;$V335,"Overdue","Within Target"))),""))</f>
        <v/>
      </c>
      <c r="X335" s="46">
        <f>IF(COUNTA($A335:$R335)=0,"",IFERROR(ROUND($S335/60*'Settings'!$B$5,2),0))</f>
        <v/>
      </c>
      <c r="Y335" s="46">
        <f>IF(COUNTA($A335:$R335)=0,"",IFERROR($R335+$X335,0))</f>
        <v/>
      </c>
      <c r="Z335" s="25">
        <f>IF(COUNTA($A335:$R335)=0,"",IFERROR(IF(OR($K335="Closed",$K335="Canceled"),"No",IF($O335="","Missing Due Date",IF(INT($O335)&lt;INT('Settings'!$B$8),"Overdue",IF(INT($O335)=INT('Settings'!$B$8),"Due Today",IF(INT($O335)&lt;=INT('Settings'!$B$8)+'Settings'!$B$6,"Due Soon","Upcoming"))))),"Check date"))</f>
        <v/>
      </c>
      <c r="AA335" s="27">
        <f>IF(COUNTA($A335:$R335)=0,"",IF($A335="","Missing ID",IF(COUNTIF($A$5:$A$1004,$A335)&gt;1,"Duplicate ID",IF(OR($B335="",$C335="",$D335="",$H335="",$I335="",$K335="",$L335="",$Q335=""),"Missing required field",IF(AND($K335="Closed",$P335=""),"Closed without Resolved At",IF(AND($P335&lt;&gt;"",$P335&lt;$B335),"Resolved before Reported",IF(AND($Q335&lt;&gt;"",$Q335&lt;$B335),"Last Updated before Reported","OK")))))))</f>
        <v/>
      </c>
    </row>
    <row r="336">
      <c r="A336" s="17" t="n"/>
      <c r="B336" s="41" t="n"/>
      <c r="C336" s="42" t="n"/>
      <c r="D336" s="17" t="n"/>
      <c r="E336" s="20" t="n"/>
      <c r="F336" s="17" t="n"/>
      <c r="G336" s="17" t="n"/>
      <c r="H336" s="17" t="n"/>
      <c r="I336" s="17" t="n"/>
      <c r="J336" s="41" t="n"/>
      <c r="K336" s="17" t="n"/>
      <c r="L336" s="17" t="n"/>
      <c r="M336" s="17" t="n"/>
      <c r="N336" s="20" t="n"/>
      <c r="O336" s="42" t="n"/>
      <c r="P336" s="41" t="n"/>
      <c r="Q336" s="41" t="n"/>
      <c r="R336" s="43" t="n"/>
      <c r="S336" s="22">
        <f>IF(COUNTA($A336:$R336)=0,"",IFERROR(IF($J336="","",MAX(0,ROUND((IF(OR($K336="Closed",$K336="Canceled"),IF($P336="",$Q336,$P336),'Settings'!$B$8)-$J336)*1440,0))),""))</f>
        <v/>
      </c>
      <c r="T336" s="44">
        <f>IF(COUNTA($A336:$R336)=0,"",IFERROR(IF($B336="","",MAX(0,ROUND((IF(OR($K336="Closed",$K336="Canceled"),IF($P336="",$Q336,$P336),'Settings'!$B$8)-$B336)*24,1))),""))</f>
        <v/>
      </c>
      <c r="U336" s="44">
        <f>IF(COUNTA($A336:$R336)=0,"",IFERROR(VLOOKUP($I336,'Settings'!$A$12:$B$15,2,FALSE),""))</f>
        <v/>
      </c>
      <c r="V336" s="45">
        <f>IF(COUNTA($A336:$R336)=0,"",IFERROR(IF(OR($B336="",$U336=""),"",$B336+$U336/24),""))</f>
        <v/>
      </c>
      <c r="W336" s="25">
        <f>IF(COUNTA($A336:$R336)=0,"",IFERROR(IF($V336="","",IF(OR($K336="Closed",$K336="Canceled"),IF(IF($P336="",$Q336,$P336)&lt;=$V336,"Met","Missed"),IF('Settings'!$B$8&gt;$V336,"Overdue","Within Target"))),""))</f>
        <v/>
      </c>
      <c r="X336" s="46">
        <f>IF(COUNTA($A336:$R336)=0,"",IFERROR(ROUND($S336/60*'Settings'!$B$5,2),0))</f>
        <v/>
      </c>
      <c r="Y336" s="46">
        <f>IF(COUNTA($A336:$R336)=0,"",IFERROR($R336+$X336,0))</f>
        <v/>
      </c>
      <c r="Z336" s="25">
        <f>IF(COUNTA($A336:$R336)=0,"",IFERROR(IF(OR($K336="Closed",$K336="Canceled"),"No",IF($O336="","Missing Due Date",IF(INT($O336)&lt;INT('Settings'!$B$8),"Overdue",IF(INT($O336)=INT('Settings'!$B$8),"Due Today",IF(INT($O336)&lt;=INT('Settings'!$B$8)+'Settings'!$B$6,"Due Soon","Upcoming"))))),"Check date"))</f>
        <v/>
      </c>
      <c r="AA336" s="27">
        <f>IF(COUNTA($A336:$R336)=0,"",IF($A336="","Missing ID",IF(COUNTIF($A$5:$A$1004,$A336)&gt;1,"Duplicate ID",IF(OR($B336="",$C336="",$D336="",$H336="",$I336="",$K336="",$L336="",$Q336=""),"Missing required field",IF(AND($K336="Closed",$P336=""),"Closed without Resolved At",IF(AND($P336&lt;&gt;"",$P336&lt;$B336),"Resolved before Reported",IF(AND($Q336&lt;&gt;"",$Q336&lt;$B336),"Last Updated before Reported","OK")))))))</f>
        <v/>
      </c>
    </row>
    <row r="337">
      <c r="A337" s="17" t="n"/>
      <c r="B337" s="41" t="n"/>
      <c r="C337" s="42" t="n"/>
      <c r="D337" s="17" t="n"/>
      <c r="E337" s="20" t="n"/>
      <c r="F337" s="17" t="n"/>
      <c r="G337" s="17" t="n"/>
      <c r="H337" s="17" t="n"/>
      <c r="I337" s="17" t="n"/>
      <c r="J337" s="41" t="n"/>
      <c r="K337" s="17" t="n"/>
      <c r="L337" s="17" t="n"/>
      <c r="M337" s="17" t="n"/>
      <c r="N337" s="20" t="n"/>
      <c r="O337" s="42" t="n"/>
      <c r="P337" s="41" t="n"/>
      <c r="Q337" s="41" t="n"/>
      <c r="R337" s="43" t="n"/>
      <c r="S337" s="22">
        <f>IF(COUNTA($A337:$R337)=0,"",IFERROR(IF($J337="","",MAX(0,ROUND((IF(OR($K337="Closed",$K337="Canceled"),IF($P337="",$Q337,$P337),'Settings'!$B$8)-$J337)*1440,0))),""))</f>
        <v/>
      </c>
      <c r="T337" s="44">
        <f>IF(COUNTA($A337:$R337)=0,"",IFERROR(IF($B337="","",MAX(0,ROUND((IF(OR($K337="Closed",$K337="Canceled"),IF($P337="",$Q337,$P337),'Settings'!$B$8)-$B337)*24,1))),""))</f>
        <v/>
      </c>
      <c r="U337" s="44">
        <f>IF(COUNTA($A337:$R337)=0,"",IFERROR(VLOOKUP($I337,'Settings'!$A$12:$B$15,2,FALSE),""))</f>
        <v/>
      </c>
      <c r="V337" s="45">
        <f>IF(COUNTA($A337:$R337)=0,"",IFERROR(IF(OR($B337="",$U337=""),"",$B337+$U337/24),""))</f>
        <v/>
      </c>
      <c r="W337" s="25">
        <f>IF(COUNTA($A337:$R337)=0,"",IFERROR(IF($V337="","",IF(OR($K337="Closed",$K337="Canceled"),IF(IF($P337="",$Q337,$P337)&lt;=$V337,"Met","Missed"),IF('Settings'!$B$8&gt;$V337,"Overdue","Within Target"))),""))</f>
        <v/>
      </c>
      <c r="X337" s="46">
        <f>IF(COUNTA($A337:$R337)=0,"",IFERROR(ROUND($S337/60*'Settings'!$B$5,2),0))</f>
        <v/>
      </c>
      <c r="Y337" s="46">
        <f>IF(COUNTA($A337:$R337)=0,"",IFERROR($R337+$X337,0))</f>
        <v/>
      </c>
      <c r="Z337" s="25">
        <f>IF(COUNTA($A337:$R337)=0,"",IFERROR(IF(OR($K337="Closed",$K337="Canceled"),"No",IF($O337="","Missing Due Date",IF(INT($O337)&lt;INT('Settings'!$B$8),"Overdue",IF(INT($O337)=INT('Settings'!$B$8),"Due Today",IF(INT($O337)&lt;=INT('Settings'!$B$8)+'Settings'!$B$6,"Due Soon","Upcoming"))))),"Check date"))</f>
        <v/>
      </c>
      <c r="AA337" s="27">
        <f>IF(COUNTA($A337:$R337)=0,"",IF($A337="","Missing ID",IF(COUNTIF($A$5:$A$1004,$A337)&gt;1,"Duplicate ID",IF(OR($B337="",$C337="",$D337="",$H337="",$I337="",$K337="",$L337="",$Q337=""),"Missing required field",IF(AND($K337="Closed",$P337=""),"Closed without Resolved At",IF(AND($P337&lt;&gt;"",$P337&lt;$B337),"Resolved before Reported",IF(AND($Q337&lt;&gt;"",$Q337&lt;$B337),"Last Updated before Reported","OK")))))))</f>
        <v/>
      </c>
    </row>
    <row r="338">
      <c r="A338" s="17" t="n"/>
      <c r="B338" s="41" t="n"/>
      <c r="C338" s="42" t="n"/>
      <c r="D338" s="17" t="n"/>
      <c r="E338" s="20" t="n"/>
      <c r="F338" s="17" t="n"/>
      <c r="G338" s="17" t="n"/>
      <c r="H338" s="17" t="n"/>
      <c r="I338" s="17" t="n"/>
      <c r="J338" s="41" t="n"/>
      <c r="K338" s="17" t="n"/>
      <c r="L338" s="17" t="n"/>
      <c r="M338" s="17" t="n"/>
      <c r="N338" s="20" t="n"/>
      <c r="O338" s="42" t="n"/>
      <c r="P338" s="41" t="n"/>
      <c r="Q338" s="41" t="n"/>
      <c r="R338" s="43" t="n"/>
      <c r="S338" s="22">
        <f>IF(COUNTA($A338:$R338)=0,"",IFERROR(IF($J338="","",MAX(0,ROUND((IF(OR($K338="Closed",$K338="Canceled"),IF($P338="",$Q338,$P338),'Settings'!$B$8)-$J338)*1440,0))),""))</f>
        <v/>
      </c>
      <c r="T338" s="44">
        <f>IF(COUNTA($A338:$R338)=0,"",IFERROR(IF($B338="","",MAX(0,ROUND((IF(OR($K338="Closed",$K338="Canceled"),IF($P338="",$Q338,$P338),'Settings'!$B$8)-$B338)*24,1))),""))</f>
        <v/>
      </c>
      <c r="U338" s="44">
        <f>IF(COUNTA($A338:$R338)=0,"",IFERROR(VLOOKUP($I338,'Settings'!$A$12:$B$15,2,FALSE),""))</f>
        <v/>
      </c>
      <c r="V338" s="45">
        <f>IF(COUNTA($A338:$R338)=0,"",IFERROR(IF(OR($B338="",$U338=""),"",$B338+$U338/24),""))</f>
        <v/>
      </c>
      <c r="W338" s="25">
        <f>IF(COUNTA($A338:$R338)=0,"",IFERROR(IF($V338="","",IF(OR($K338="Closed",$K338="Canceled"),IF(IF($P338="",$Q338,$P338)&lt;=$V338,"Met","Missed"),IF('Settings'!$B$8&gt;$V338,"Overdue","Within Target"))),""))</f>
        <v/>
      </c>
      <c r="X338" s="46">
        <f>IF(COUNTA($A338:$R338)=0,"",IFERROR(ROUND($S338/60*'Settings'!$B$5,2),0))</f>
        <v/>
      </c>
      <c r="Y338" s="46">
        <f>IF(COUNTA($A338:$R338)=0,"",IFERROR($R338+$X338,0))</f>
        <v/>
      </c>
      <c r="Z338" s="25">
        <f>IF(COUNTA($A338:$R338)=0,"",IFERROR(IF(OR($K338="Closed",$K338="Canceled"),"No",IF($O338="","Missing Due Date",IF(INT($O338)&lt;INT('Settings'!$B$8),"Overdue",IF(INT($O338)=INT('Settings'!$B$8),"Due Today",IF(INT($O338)&lt;=INT('Settings'!$B$8)+'Settings'!$B$6,"Due Soon","Upcoming"))))),"Check date"))</f>
        <v/>
      </c>
      <c r="AA338" s="27">
        <f>IF(COUNTA($A338:$R338)=0,"",IF($A338="","Missing ID",IF(COUNTIF($A$5:$A$1004,$A338)&gt;1,"Duplicate ID",IF(OR($B338="",$C338="",$D338="",$H338="",$I338="",$K338="",$L338="",$Q338=""),"Missing required field",IF(AND($K338="Closed",$P338=""),"Closed without Resolved At",IF(AND($P338&lt;&gt;"",$P338&lt;$B338),"Resolved before Reported",IF(AND($Q338&lt;&gt;"",$Q338&lt;$B338),"Last Updated before Reported","OK")))))))</f>
        <v/>
      </c>
    </row>
    <row r="339">
      <c r="A339" s="17" t="n"/>
      <c r="B339" s="41" t="n"/>
      <c r="C339" s="42" t="n"/>
      <c r="D339" s="17" t="n"/>
      <c r="E339" s="20" t="n"/>
      <c r="F339" s="17" t="n"/>
      <c r="G339" s="17" t="n"/>
      <c r="H339" s="17" t="n"/>
      <c r="I339" s="17" t="n"/>
      <c r="J339" s="41" t="n"/>
      <c r="K339" s="17" t="n"/>
      <c r="L339" s="17" t="n"/>
      <c r="M339" s="17" t="n"/>
      <c r="N339" s="20" t="n"/>
      <c r="O339" s="42" t="n"/>
      <c r="P339" s="41" t="n"/>
      <c r="Q339" s="41" t="n"/>
      <c r="R339" s="43" t="n"/>
      <c r="S339" s="22">
        <f>IF(COUNTA($A339:$R339)=0,"",IFERROR(IF($J339="","",MAX(0,ROUND((IF(OR($K339="Closed",$K339="Canceled"),IF($P339="",$Q339,$P339),'Settings'!$B$8)-$J339)*1440,0))),""))</f>
        <v/>
      </c>
      <c r="T339" s="44">
        <f>IF(COUNTA($A339:$R339)=0,"",IFERROR(IF($B339="","",MAX(0,ROUND((IF(OR($K339="Closed",$K339="Canceled"),IF($P339="",$Q339,$P339),'Settings'!$B$8)-$B339)*24,1))),""))</f>
        <v/>
      </c>
      <c r="U339" s="44">
        <f>IF(COUNTA($A339:$R339)=0,"",IFERROR(VLOOKUP($I339,'Settings'!$A$12:$B$15,2,FALSE),""))</f>
        <v/>
      </c>
      <c r="V339" s="45">
        <f>IF(COUNTA($A339:$R339)=0,"",IFERROR(IF(OR($B339="",$U339=""),"",$B339+$U339/24),""))</f>
        <v/>
      </c>
      <c r="W339" s="25">
        <f>IF(COUNTA($A339:$R339)=0,"",IFERROR(IF($V339="","",IF(OR($K339="Closed",$K339="Canceled"),IF(IF($P339="",$Q339,$P339)&lt;=$V339,"Met","Missed"),IF('Settings'!$B$8&gt;$V339,"Overdue","Within Target"))),""))</f>
        <v/>
      </c>
      <c r="X339" s="46">
        <f>IF(COUNTA($A339:$R339)=0,"",IFERROR(ROUND($S339/60*'Settings'!$B$5,2),0))</f>
        <v/>
      </c>
      <c r="Y339" s="46">
        <f>IF(COUNTA($A339:$R339)=0,"",IFERROR($R339+$X339,0))</f>
        <v/>
      </c>
      <c r="Z339" s="25">
        <f>IF(COUNTA($A339:$R339)=0,"",IFERROR(IF(OR($K339="Closed",$K339="Canceled"),"No",IF($O339="","Missing Due Date",IF(INT($O339)&lt;INT('Settings'!$B$8),"Overdue",IF(INT($O339)=INT('Settings'!$B$8),"Due Today",IF(INT($O339)&lt;=INT('Settings'!$B$8)+'Settings'!$B$6,"Due Soon","Upcoming"))))),"Check date"))</f>
        <v/>
      </c>
      <c r="AA339" s="27">
        <f>IF(COUNTA($A339:$R339)=0,"",IF($A339="","Missing ID",IF(COUNTIF($A$5:$A$1004,$A339)&gt;1,"Duplicate ID",IF(OR($B339="",$C339="",$D339="",$H339="",$I339="",$K339="",$L339="",$Q339=""),"Missing required field",IF(AND($K339="Closed",$P339=""),"Closed without Resolved At",IF(AND($P339&lt;&gt;"",$P339&lt;$B339),"Resolved before Reported",IF(AND($Q339&lt;&gt;"",$Q339&lt;$B339),"Last Updated before Reported","OK")))))))</f>
        <v/>
      </c>
    </row>
    <row r="340">
      <c r="A340" s="17" t="n"/>
      <c r="B340" s="41" t="n"/>
      <c r="C340" s="42" t="n"/>
      <c r="D340" s="17" t="n"/>
      <c r="E340" s="20" t="n"/>
      <c r="F340" s="17" t="n"/>
      <c r="G340" s="17" t="n"/>
      <c r="H340" s="17" t="n"/>
      <c r="I340" s="17" t="n"/>
      <c r="J340" s="41" t="n"/>
      <c r="K340" s="17" t="n"/>
      <c r="L340" s="17" t="n"/>
      <c r="M340" s="17" t="n"/>
      <c r="N340" s="20" t="n"/>
      <c r="O340" s="42" t="n"/>
      <c r="P340" s="41" t="n"/>
      <c r="Q340" s="41" t="n"/>
      <c r="R340" s="43" t="n"/>
      <c r="S340" s="22">
        <f>IF(COUNTA($A340:$R340)=0,"",IFERROR(IF($J340="","",MAX(0,ROUND((IF(OR($K340="Closed",$K340="Canceled"),IF($P340="",$Q340,$P340),'Settings'!$B$8)-$J340)*1440,0))),""))</f>
        <v/>
      </c>
      <c r="T340" s="44">
        <f>IF(COUNTA($A340:$R340)=0,"",IFERROR(IF($B340="","",MAX(0,ROUND((IF(OR($K340="Closed",$K340="Canceled"),IF($P340="",$Q340,$P340),'Settings'!$B$8)-$B340)*24,1))),""))</f>
        <v/>
      </c>
      <c r="U340" s="44">
        <f>IF(COUNTA($A340:$R340)=0,"",IFERROR(VLOOKUP($I340,'Settings'!$A$12:$B$15,2,FALSE),""))</f>
        <v/>
      </c>
      <c r="V340" s="45">
        <f>IF(COUNTA($A340:$R340)=0,"",IFERROR(IF(OR($B340="",$U340=""),"",$B340+$U340/24),""))</f>
        <v/>
      </c>
      <c r="W340" s="25">
        <f>IF(COUNTA($A340:$R340)=0,"",IFERROR(IF($V340="","",IF(OR($K340="Closed",$K340="Canceled"),IF(IF($P340="",$Q340,$P340)&lt;=$V340,"Met","Missed"),IF('Settings'!$B$8&gt;$V340,"Overdue","Within Target"))),""))</f>
        <v/>
      </c>
      <c r="X340" s="46">
        <f>IF(COUNTA($A340:$R340)=0,"",IFERROR(ROUND($S340/60*'Settings'!$B$5,2),0))</f>
        <v/>
      </c>
      <c r="Y340" s="46">
        <f>IF(COUNTA($A340:$R340)=0,"",IFERROR($R340+$X340,0))</f>
        <v/>
      </c>
      <c r="Z340" s="25">
        <f>IF(COUNTA($A340:$R340)=0,"",IFERROR(IF(OR($K340="Closed",$K340="Canceled"),"No",IF($O340="","Missing Due Date",IF(INT($O340)&lt;INT('Settings'!$B$8),"Overdue",IF(INT($O340)=INT('Settings'!$B$8),"Due Today",IF(INT($O340)&lt;=INT('Settings'!$B$8)+'Settings'!$B$6,"Due Soon","Upcoming"))))),"Check date"))</f>
        <v/>
      </c>
      <c r="AA340" s="27">
        <f>IF(COUNTA($A340:$R340)=0,"",IF($A340="","Missing ID",IF(COUNTIF($A$5:$A$1004,$A340)&gt;1,"Duplicate ID",IF(OR($B340="",$C340="",$D340="",$H340="",$I340="",$K340="",$L340="",$Q340=""),"Missing required field",IF(AND($K340="Closed",$P340=""),"Closed without Resolved At",IF(AND($P340&lt;&gt;"",$P340&lt;$B340),"Resolved before Reported",IF(AND($Q340&lt;&gt;"",$Q340&lt;$B340),"Last Updated before Reported","OK")))))))</f>
        <v/>
      </c>
    </row>
    <row r="341">
      <c r="A341" s="17" t="n"/>
      <c r="B341" s="41" t="n"/>
      <c r="C341" s="42" t="n"/>
      <c r="D341" s="17" t="n"/>
      <c r="E341" s="20" t="n"/>
      <c r="F341" s="17" t="n"/>
      <c r="G341" s="17" t="n"/>
      <c r="H341" s="17" t="n"/>
      <c r="I341" s="17" t="n"/>
      <c r="J341" s="41" t="n"/>
      <c r="K341" s="17" t="n"/>
      <c r="L341" s="17" t="n"/>
      <c r="M341" s="17" t="n"/>
      <c r="N341" s="20" t="n"/>
      <c r="O341" s="42" t="n"/>
      <c r="P341" s="41" t="n"/>
      <c r="Q341" s="41" t="n"/>
      <c r="R341" s="43" t="n"/>
      <c r="S341" s="22">
        <f>IF(COUNTA($A341:$R341)=0,"",IFERROR(IF($J341="","",MAX(0,ROUND((IF(OR($K341="Closed",$K341="Canceled"),IF($P341="",$Q341,$P341),'Settings'!$B$8)-$J341)*1440,0))),""))</f>
        <v/>
      </c>
      <c r="T341" s="44">
        <f>IF(COUNTA($A341:$R341)=0,"",IFERROR(IF($B341="","",MAX(0,ROUND((IF(OR($K341="Closed",$K341="Canceled"),IF($P341="",$Q341,$P341),'Settings'!$B$8)-$B341)*24,1))),""))</f>
        <v/>
      </c>
      <c r="U341" s="44">
        <f>IF(COUNTA($A341:$R341)=0,"",IFERROR(VLOOKUP($I341,'Settings'!$A$12:$B$15,2,FALSE),""))</f>
        <v/>
      </c>
      <c r="V341" s="45">
        <f>IF(COUNTA($A341:$R341)=0,"",IFERROR(IF(OR($B341="",$U341=""),"",$B341+$U341/24),""))</f>
        <v/>
      </c>
      <c r="W341" s="25">
        <f>IF(COUNTA($A341:$R341)=0,"",IFERROR(IF($V341="","",IF(OR($K341="Closed",$K341="Canceled"),IF(IF($P341="",$Q341,$P341)&lt;=$V341,"Met","Missed"),IF('Settings'!$B$8&gt;$V341,"Overdue","Within Target"))),""))</f>
        <v/>
      </c>
      <c r="X341" s="46">
        <f>IF(COUNTA($A341:$R341)=0,"",IFERROR(ROUND($S341/60*'Settings'!$B$5,2),0))</f>
        <v/>
      </c>
      <c r="Y341" s="46">
        <f>IF(COUNTA($A341:$R341)=0,"",IFERROR($R341+$X341,0))</f>
        <v/>
      </c>
      <c r="Z341" s="25">
        <f>IF(COUNTA($A341:$R341)=0,"",IFERROR(IF(OR($K341="Closed",$K341="Canceled"),"No",IF($O341="","Missing Due Date",IF(INT($O341)&lt;INT('Settings'!$B$8),"Overdue",IF(INT($O341)=INT('Settings'!$B$8),"Due Today",IF(INT($O341)&lt;=INT('Settings'!$B$8)+'Settings'!$B$6,"Due Soon","Upcoming"))))),"Check date"))</f>
        <v/>
      </c>
      <c r="AA341" s="27">
        <f>IF(COUNTA($A341:$R341)=0,"",IF($A341="","Missing ID",IF(COUNTIF($A$5:$A$1004,$A341)&gt;1,"Duplicate ID",IF(OR($B341="",$C341="",$D341="",$H341="",$I341="",$K341="",$L341="",$Q341=""),"Missing required field",IF(AND($K341="Closed",$P341=""),"Closed without Resolved At",IF(AND($P341&lt;&gt;"",$P341&lt;$B341),"Resolved before Reported",IF(AND($Q341&lt;&gt;"",$Q341&lt;$B341),"Last Updated before Reported","OK")))))))</f>
        <v/>
      </c>
    </row>
    <row r="342">
      <c r="A342" s="17" t="n"/>
      <c r="B342" s="41" t="n"/>
      <c r="C342" s="42" t="n"/>
      <c r="D342" s="17" t="n"/>
      <c r="E342" s="20" t="n"/>
      <c r="F342" s="17" t="n"/>
      <c r="G342" s="17" t="n"/>
      <c r="H342" s="17" t="n"/>
      <c r="I342" s="17" t="n"/>
      <c r="J342" s="41" t="n"/>
      <c r="K342" s="17" t="n"/>
      <c r="L342" s="17" t="n"/>
      <c r="M342" s="17" t="n"/>
      <c r="N342" s="20" t="n"/>
      <c r="O342" s="42" t="n"/>
      <c r="P342" s="41" t="n"/>
      <c r="Q342" s="41" t="n"/>
      <c r="R342" s="43" t="n"/>
      <c r="S342" s="22">
        <f>IF(COUNTA($A342:$R342)=0,"",IFERROR(IF($J342="","",MAX(0,ROUND((IF(OR($K342="Closed",$K342="Canceled"),IF($P342="",$Q342,$P342),'Settings'!$B$8)-$J342)*1440,0))),""))</f>
        <v/>
      </c>
      <c r="T342" s="44">
        <f>IF(COUNTA($A342:$R342)=0,"",IFERROR(IF($B342="","",MAX(0,ROUND((IF(OR($K342="Closed",$K342="Canceled"),IF($P342="",$Q342,$P342),'Settings'!$B$8)-$B342)*24,1))),""))</f>
        <v/>
      </c>
      <c r="U342" s="44">
        <f>IF(COUNTA($A342:$R342)=0,"",IFERROR(VLOOKUP($I342,'Settings'!$A$12:$B$15,2,FALSE),""))</f>
        <v/>
      </c>
      <c r="V342" s="45">
        <f>IF(COUNTA($A342:$R342)=0,"",IFERROR(IF(OR($B342="",$U342=""),"",$B342+$U342/24),""))</f>
        <v/>
      </c>
      <c r="W342" s="25">
        <f>IF(COUNTA($A342:$R342)=0,"",IFERROR(IF($V342="","",IF(OR($K342="Closed",$K342="Canceled"),IF(IF($P342="",$Q342,$P342)&lt;=$V342,"Met","Missed"),IF('Settings'!$B$8&gt;$V342,"Overdue","Within Target"))),""))</f>
        <v/>
      </c>
      <c r="X342" s="46">
        <f>IF(COUNTA($A342:$R342)=0,"",IFERROR(ROUND($S342/60*'Settings'!$B$5,2),0))</f>
        <v/>
      </c>
      <c r="Y342" s="46">
        <f>IF(COUNTA($A342:$R342)=0,"",IFERROR($R342+$X342,0))</f>
        <v/>
      </c>
      <c r="Z342" s="25">
        <f>IF(COUNTA($A342:$R342)=0,"",IFERROR(IF(OR($K342="Closed",$K342="Canceled"),"No",IF($O342="","Missing Due Date",IF(INT($O342)&lt;INT('Settings'!$B$8),"Overdue",IF(INT($O342)=INT('Settings'!$B$8),"Due Today",IF(INT($O342)&lt;=INT('Settings'!$B$8)+'Settings'!$B$6,"Due Soon","Upcoming"))))),"Check date"))</f>
        <v/>
      </c>
      <c r="AA342" s="27">
        <f>IF(COUNTA($A342:$R342)=0,"",IF($A342="","Missing ID",IF(COUNTIF($A$5:$A$1004,$A342)&gt;1,"Duplicate ID",IF(OR($B342="",$C342="",$D342="",$H342="",$I342="",$K342="",$L342="",$Q342=""),"Missing required field",IF(AND($K342="Closed",$P342=""),"Closed without Resolved At",IF(AND($P342&lt;&gt;"",$P342&lt;$B342),"Resolved before Reported",IF(AND($Q342&lt;&gt;"",$Q342&lt;$B342),"Last Updated before Reported","OK")))))))</f>
        <v/>
      </c>
    </row>
    <row r="343">
      <c r="A343" s="17" t="n"/>
      <c r="B343" s="41" t="n"/>
      <c r="C343" s="42" t="n"/>
      <c r="D343" s="17" t="n"/>
      <c r="E343" s="20" t="n"/>
      <c r="F343" s="17" t="n"/>
      <c r="G343" s="17" t="n"/>
      <c r="H343" s="17" t="n"/>
      <c r="I343" s="17" t="n"/>
      <c r="J343" s="41" t="n"/>
      <c r="K343" s="17" t="n"/>
      <c r="L343" s="17" t="n"/>
      <c r="M343" s="17" t="n"/>
      <c r="N343" s="20" t="n"/>
      <c r="O343" s="42" t="n"/>
      <c r="P343" s="41" t="n"/>
      <c r="Q343" s="41" t="n"/>
      <c r="R343" s="43" t="n"/>
      <c r="S343" s="22">
        <f>IF(COUNTA($A343:$R343)=0,"",IFERROR(IF($J343="","",MAX(0,ROUND((IF(OR($K343="Closed",$K343="Canceled"),IF($P343="",$Q343,$P343),'Settings'!$B$8)-$J343)*1440,0))),""))</f>
        <v/>
      </c>
      <c r="T343" s="44">
        <f>IF(COUNTA($A343:$R343)=0,"",IFERROR(IF($B343="","",MAX(0,ROUND((IF(OR($K343="Closed",$K343="Canceled"),IF($P343="",$Q343,$P343),'Settings'!$B$8)-$B343)*24,1))),""))</f>
        <v/>
      </c>
      <c r="U343" s="44">
        <f>IF(COUNTA($A343:$R343)=0,"",IFERROR(VLOOKUP($I343,'Settings'!$A$12:$B$15,2,FALSE),""))</f>
        <v/>
      </c>
      <c r="V343" s="45">
        <f>IF(COUNTA($A343:$R343)=0,"",IFERROR(IF(OR($B343="",$U343=""),"",$B343+$U343/24),""))</f>
        <v/>
      </c>
      <c r="W343" s="25">
        <f>IF(COUNTA($A343:$R343)=0,"",IFERROR(IF($V343="","",IF(OR($K343="Closed",$K343="Canceled"),IF(IF($P343="",$Q343,$P343)&lt;=$V343,"Met","Missed"),IF('Settings'!$B$8&gt;$V343,"Overdue","Within Target"))),""))</f>
        <v/>
      </c>
      <c r="X343" s="46">
        <f>IF(COUNTA($A343:$R343)=0,"",IFERROR(ROUND($S343/60*'Settings'!$B$5,2),0))</f>
        <v/>
      </c>
      <c r="Y343" s="46">
        <f>IF(COUNTA($A343:$R343)=0,"",IFERROR($R343+$X343,0))</f>
        <v/>
      </c>
      <c r="Z343" s="25">
        <f>IF(COUNTA($A343:$R343)=0,"",IFERROR(IF(OR($K343="Closed",$K343="Canceled"),"No",IF($O343="","Missing Due Date",IF(INT($O343)&lt;INT('Settings'!$B$8),"Overdue",IF(INT($O343)=INT('Settings'!$B$8),"Due Today",IF(INT($O343)&lt;=INT('Settings'!$B$8)+'Settings'!$B$6,"Due Soon","Upcoming"))))),"Check date"))</f>
        <v/>
      </c>
      <c r="AA343" s="27">
        <f>IF(COUNTA($A343:$R343)=0,"",IF($A343="","Missing ID",IF(COUNTIF($A$5:$A$1004,$A343)&gt;1,"Duplicate ID",IF(OR($B343="",$C343="",$D343="",$H343="",$I343="",$K343="",$L343="",$Q343=""),"Missing required field",IF(AND($K343="Closed",$P343=""),"Closed without Resolved At",IF(AND($P343&lt;&gt;"",$P343&lt;$B343),"Resolved before Reported",IF(AND($Q343&lt;&gt;"",$Q343&lt;$B343),"Last Updated before Reported","OK")))))))</f>
        <v/>
      </c>
    </row>
    <row r="344">
      <c r="A344" s="17" t="n"/>
      <c r="B344" s="41" t="n"/>
      <c r="C344" s="42" t="n"/>
      <c r="D344" s="17" t="n"/>
      <c r="E344" s="20" t="n"/>
      <c r="F344" s="17" t="n"/>
      <c r="G344" s="17" t="n"/>
      <c r="H344" s="17" t="n"/>
      <c r="I344" s="17" t="n"/>
      <c r="J344" s="41" t="n"/>
      <c r="K344" s="17" t="n"/>
      <c r="L344" s="17" t="n"/>
      <c r="M344" s="17" t="n"/>
      <c r="N344" s="20" t="n"/>
      <c r="O344" s="42" t="n"/>
      <c r="P344" s="41" t="n"/>
      <c r="Q344" s="41" t="n"/>
      <c r="R344" s="43" t="n"/>
      <c r="S344" s="22">
        <f>IF(COUNTA($A344:$R344)=0,"",IFERROR(IF($J344="","",MAX(0,ROUND((IF(OR($K344="Closed",$K344="Canceled"),IF($P344="",$Q344,$P344),'Settings'!$B$8)-$J344)*1440,0))),""))</f>
        <v/>
      </c>
      <c r="T344" s="44">
        <f>IF(COUNTA($A344:$R344)=0,"",IFERROR(IF($B344="","",MAX(0,ROUND((IF(OR($K344="Closed",$K344="Canceled"),IF($P344="",$Q344,$P344),'Settings'!$B$8)-$B344)*24,1))),""))</f>
        <v/>
      </c>
      <c r="U344" s="44">
        <f>IF(COUNTA($A344:$R344)=0,"",IFERROR(VLOOKUP($I344,'Settings'!$A$12:$B$15,2,FALSE),""))</f>
        <v/>
      </c>
      <c r="V344" s="45">
        <f>IF(COUNTA($A344:$R344)=0,"",IFERROR(IF(OR($B344="",$U344=""),"",$B344+$U344/24),""))</f>
        <v/>
      </c>
      <c r="W344" s="25">
        <f>IF(COUNTA($A344:$R344)=0,"",IFERROR(IF($V344="","",IF(OR($K344="Closed",$K344="Canceled"),IF(IF($P344="",$Q344,$P344)&lt;=$V344,"Met","Missed"),IF('Settings'!$B$8&gt;$V344,"Overdue","Within Target"))),""))</f>
        <v/>
      </c>
      <c r="X344" s="46">
        <f>IF(COUNTA($A344:$R344)=0,"",IFERROR(ROUND($S344/60*'Settings'!$B$5,2),0))</f>
        <v/>
      </c>
      <c r="Y344" s="46">
        <f>IF(COUNTA($A344:$R344)=0,"",IFERROR($R344+$X344,0))</f>
        <v/>
      </c>
      <c r="Z344" s="25">
        <f>IF(COUNTA($A344:$R344)=0,"",IFERROR(IF(OR($K344="Closed",$K344="Canceled"),"No",IF($O344="","Missing Due Date",IF(INT($O344)&lt;INT('Settings'!$B$8),"Overdue",IF(INT($O344)=INT('Settings'!$B$8),"Due Today",IF(INT($O344)&lt;=INT('Settings'!$B$8)+'Settings'!$B$6,"Due Soon","Upcoming"))))),"Check date"))</f>
        <v/>
      </c>
      <c r="AA344" s="27">
        <f>IF(COUNTA($A344:$R344)=0,"",IF($A344="","Missing ID",IF(COUNTIF($A$5:$A$1004,$A344)&gt;1,"Duplicate ID",IF(OR($B344="",$C344="",$D344="",$H344="",$I344="",$K344="",$L344="",$Q344=""),"Missing required field",IF(AND($K344="Closed",$P344=""),"Closed without Resolved At",IF(AND($P344&lt;&gt;"",$P344&lt;$B344),"Resolved before Reported",IF(AND($Q344&lt;&gt;"",$Q344&lt;$B344),"Last Updated before Reported","OK")))))))</f>
        <v/>
      </c>
    </row>
    <row r="345">
      <c r="A345" s="17" t="n"/>
      <c r="B345" s="41" t="n"/>
      <c r="C345" s="42" t="n"/>
      <c r="D345" s="17" t="n"/>
      <c r="E345" s="20" t="n"/>
      <c r="F345" s="17" t="n"/>
      <c r="G345" s="17" t="n"/>
      <c r="H345" s="17" t="n"/>
      <c r="I345" s="17" t="n"/>
      <c r="J345" s="41" t="n"/>
      <c r="K345" s="17" t="n"/>
      <c r="L345" s="17" t="n"/>
      <c r="M345" s="17" t="n"/>
      <c r="N345" s="20" t="n"/>
      <c r="O345" s="42" t="n"/>
      <c r="P345" s="41" t="n"/>
      <c r="Q345" s="41" t="n"/>
      <c r="R345" s="43" t="n"/>
      <c r="S345" s="22">
        <f>IF(COUNTA($A345:$R345)=0,"",IFERROR(IF($J345="","",MAX(0,ROUND((IF(OR($K345="Closed",$K345="Canceled"),IF($P345="",$Q345,$P345),'Settings'!$B$8)-$J345)*1440,0))),""))</f>
        <v/>
      </c>
      <c r="T345" s="44">
        <f>IF(COUNTA($A345:$R345)=0,"",IFERROR(IF($B345="","",MAX(0,ROUND((IF(OR($K345="Closed",$K345="Canceled"),IF($P345="",$Q345,$P345),'Settings'!$B$8)-$B345)*24,1))),""))</f>
        <v/>
      </c>
      <c r="U345" s="44">
        <f>IF(COUNTA($A345:$R345)=0,"",IFERROR(VLOOKUP($I345,'Settings'!$A$12:$B$15,2,FALSE),""))</f>
        <v/>
      </c>
      <c r="V345" s="45">
        <f>IF(COUNTA($A345:$R345)=0,"",IFERROR(IF(OR($B345="",$U345=""),"",$B345+$U345/24),""))</f>
        <v/>
      </c>
      <c r="W345" s="25">
        <f>IF(COUNTA($A345:$R345)=0,"",IFERROR(IF($V345="","",IF(OR($K345="Closed",$K345="Canceled"),IF(IF($P345="",$Q345,$P345)&lt;=$V345,"Met","Missed"),IF('Settings'!$B$8&gt;$V345,"Overdue","Within Target"))),""))</f>
        <v/>
      </c>
      <c r="X345" s="46">
        <f>IF(COUNTA($A345:$R345)=0,"",IFERROR(ROUND($S345/60*'Settings'!$B$5,2),0))</f>
        <v/>
      </c>
      <c r="Y345" s="46">
        <f>IF(COUNTA($A345:$R345)=0,"",IFERROR($R345+$X345,0))</f>
        <v/>
      </c>
      <c r="Z345" s="25">
        <f>IF(COUNTA($A345:$R345)=0,"",IFERROR(IF(OR($K345="Closed",$K345="Canceled"),"No",IF($O345="","Missing Due Date",IF(INT($O345)&lt;INT('Settings'!$B$8),"Overdue",IF(INT($O345)=INT('Settings'!$B$8),"Due Today",IF(INT($O345)&lt;=INT('Settings'!$B$8)+'Settings'!$B$6,"Due Soon","Upcoming"))))),"Check date"))</f>
        <v/>
      </c>
      <c r="AA345" s="27">
        <f>IF(COUNTA($A345:$R345)=0,"",IF($A345="","Missing ID",IF(COUNTIF($A$5:$A$1004,$A345)&gt;1,"Duplicate ID",IF(OR($B345="",$C345="",$D345="",$H345="",$I345="",$K345="",$L345="",$Q345=""),"Missing required field",IF(AND($K345="Closed",$P345=""),"Closed without Resolved At",IF(AND($P345&lt;&gt;"",$P345&lt;$B345),"Resolved before Reported",IF(AND($Q345&lt;&gt;"",$Q345&lt;$B345),"Last Updated before Reported","OK")))))))</f>
        <v/>
      </c>
    </row>
    <row r="346">
      <c r="A346" s="17" t="n"/>
      <c r="B346" s="41" t="n"/>
      <c r="C346" s="42" t="n"/>
      <c r="D346" s="17" t="n"/>
      <c r="E346" s="20" t="n"/>
      <c r="F346" s="17" t="n"/>
      <c r="G346" s="17" t="n"/>
      <c r="H346" s="17" t="n"/>
      <c r="I346" s="17" t="n"/>
      <c r="J346" s="41" t="n"/>
      <c r="K346" s="17" t="n"/>
      <c r="L346" s="17" t="n"/>
      <c r="M346" s="17" t="n"/>
      <c r="N346" s="20" t="n"/>
      <c r="O346" s="42" t="n"/>
      <c r="P346" s="41" t="n"/>
      <c r="Q346" s="41" t="n"/>
      <c r="R346" s="43" t="n"/>
      <c r="S346" s="22">
        <f>IF(COUNTA($A346:$R346)=0,"",IFERROR(IF($J346="","",MAX(0,ROUND((IF(OR($K346="Closed",$K346="Canceled"),IF($P346="",$Q346,$P346),'Settings'!$B$8)-$J346)*1440,0))),""))</f>
        <v/>
      </c>
      <c r="T346" s="44">
        <f>IF(COUNTA($A346:$R346)=0,"",IFERROR(IF($B346="","",MAX(0,ROUND((IF(OR($K346="Closed",$K346="Canceled"),IF($P346="",$Q346,$P346),'Settings'!$B$8)-$B346)*24,1))),""))</f>
        <v/>
      </c>
      <c r="U346" s="44">
        <f>IF(COUNTA($A346:$R346)=0,"",IFERROR(VLOOKUP($I346,'Settings'!$A$12:$B$15,2,FALSE),""))</f>
        <v/>
      </c>
      <c r="V346" s="45">
        <f>IF(COUNTA($A346:$R346)=0,"",IFERROR(IF(OR($B346="",$U346=""),"",$B346+$U346/24),""))</f>
        <v/>
      </c>
      <c r="W346" s="25">
        <f>IF(COUNTA($A346:$R346)=0,"",IFERROR(IF($V346="","",IF(OR($K346="Closed",$K346="Canceled"),IF(IF($P346="",$Q346,$P346)&lt;=$V346,"Met","Missed"),IF('Settings'!$B$8&gt;$V346,"Overdue","Within Target"))),""))</f>
        <v/>
      </c>
      <c r="X346" s="46">
        <f>IF(COUNTA($A346:$R346)=0,"",IFERROR(ROUND($S346/60*'Settings'!$B$5,2),0))</f>
        <v/>
      </c>
      <c r="Y346" s="46">
        <f>IF(COUNTA($A346:$R346)=0,"",IFERROR($R346+$X346,0))</f>
        <v/>
      </c>
      <c r="Z346" s="25">
        <f>IF(COUNTA($A346:$R346)=0,"",IFERROR(IF(OR($K346="Closed",$K346="Canceled"),"No",IF($O346="","Missing Due Date",IF(INT($O346)&lt;INT('Settings'!$B$8),"Overdue",IF(INT($O346)=INT('Settings'!$B$8),"Due Today",IF(INT($O346)&lt;=INT('Settings'!$B$8)+'Settings'!$B$6,"Due Soon","Upcoming"))))),"Check date"))</f>
        <v/>
      </c>
      <c r="AA346" s="27">
        <f>IF(COUNTA($A346:$R346)=0,"",IF($A346="","Missing ID",IF(COUNTIF($A$5:$A$1004,$A346)&gt;1,"Duplicate ID",IF(OR($B346="",$C346="",$D346="",$H346="",$I346="",$K346="",$L346="",$Q346=""),"Missing required field",IF(AND($K346="Closed",$P346=""),"Closed without Resolved At",IF(AND($P346&lt;&gt;"",$P346&lt;$B346),"Resolved before Reported",IF(AND($Q346&lt;&gt;"",$Q346&lt;$B346),"Last Updated before Reported","OK")))))))</f>
        <v/>
      </c>
    </row>
    <row r="347">
      <c r="A347" s="17" t="n"/>
      <c r="B347" s="41" t="n"/>
      <c r="C347" s="42" t="n"/>
      <c r="D347" s="17" t="n"/>
      <c r="E347" s="20" t="n"/>
      <c r="F347" s="17" t="n"/>
      <c r="G347" s="17" t="n"/>
      <c r="H347" s="17" t="n"/>
      <c r="I347" s="17" t="n"/>
      <c r="J347" s="41" t="n"/>
      <c r="K347" s="17" t="n"/>
      <c r="L347" s="17" t="n"/>
      <c r="M347" s="17" t="n"/>
      <c r="N347" s="20" t="n"/>
      <c r="O347" s="42" t="n"/>
      <c r="P347" s="41" t="n"/>
      <c r="Q347" s="41" t="n"/>
      <c r="R347" s="43" t="n"/>
      <c r="S347" s="22">
        <f>IF(COUNTA($A347:$R347)=0,"",IFERROR(IF($J347="","",MAX(0,ROUND((IF(OR($K347="Closed",$K347="Canceled"),IF($P347="",$Q347,$P347),'Settings'!$B$8)-$J347)*1440,0))),""))</f>
        <v/>
      </c>
      <c r="T347" s="44">
        <f>IF(COUNTA($A347:$R347)=0,"",IFERROR(IF($B347="","",MAX(0,ROUND((IF(OR($K347="Closed",$K347="Canceled"),IF($P347="",$Q347,$P347),'Settings'!$B$8)-$B347)*24,1))),""))</f>
        <v/>
      </c>
      <c r="U347" s="44">
        <f>IF(COUNTA($A347:$R347)=0,"",IFERROR(VLOOKUP($I347,'Settings'!$A$12:$B$15,2,FALSE),""))</f>
        <v/>
      </c>
      <c r="V347" s="45">
        <f>IF(COUNTA($A347:$R347)=0,"",IFERROR(IF(OR($B347="",$U347=""),"",$B347+$U347/24),""))</f>
        <v/>
      </c>
      <c r="W347" s="25">
        <f>IF(COUNTA($A347:$R347)=0,"",IFERROR(IF($V347="","",IF(OR($K347="Closed",$K347="Canceled"),IF(IF($P347="",$Q347,$P347)&lt;=$V347,"Met","Missed"),IF('Settings'!$B$8&gt;$V347,"Overdue","Within Target"))),""))</f>
        <v/>
      </c>
      <c r="X347" s="46">
        <f>IF(COUNTA($A347:$R347)=0,"",IFERROR(ROUND($S347/60*'Settings'!$B$5,2),0))</f>
        <v/>
      </c>
      <c r="Y347" s="46">
        <f>IF(COUNTA($A347:$R347)=0,"",IFERROR($R347+$X347,0))</f>
        <v/>
      </c>
      <c r="Z347" s="25">
        <f>IF(COUNTA($A347:$R347)=0,"",IFERROR(IF(OR($K347="Closed",$K347="Canceled"),"No",IF($O347="","Missing Due Date",IF(INT($O347)&lt;INT('Settings'!$B$8),"Overdue",IF(INT($O347)=INT('Settings'!$B$8),"Due Today",IF(INT($O347)&lt;=INT('Settings'!$B$8)+'Settings'!$B$6,"Due Soon","Upcoming"))))),"Check date"))</f>
        <v/>
      </c>
      <c r="AA347" s="27">
        <f>IF(COUNTA($A347:$R347)=0,"",IF($A347="","Missing ID",IF(COUNTIF($A$5:$A$1004,$A347)&gt;1,"Duplicate ID",IF(OR($B347="",$C347="",$D347="",$H347="",$I347="",$K347="",$L347="",$Q347=""),"Missing required field",IF(AND($K347="Closed",$P347=""),"Closed without Resolved At",IF(AND($P347&lt;&gt;"",$P347&lt;$B347),"Resolved before Reported",IF(AND($Q347&lt;&gt;"",$Q347&lt;$B347),"Last Updated before Reported","OK")))))))</f>
        <v/>
      </c>
    </row>
    <row r="348">
      <c r="A348" s="17" t="n"/>
      <c r="B348" s="41" t="n"/>
      <c r="C348" s="42" t="n"/>
      <c r="D348" s="17" t="n"/>
      <c r="E348" s="20" t="n"/>
      <c r="F348" s="17" t="n"/>
      <c r="G348" s="17" t="n"/>
      <c r="H348" s="17" t="n"/>
      <c r="I348" s="17" t="n"/>
      <c r="J348" s="41" t="n"/>
      <c r="K348" s="17" t="n"/>
      <c r="L348" s="17" t="n"/>
      <c r="M348" s="17" t="n"/>
      <c r="N348" s="20" t="n"/>
      <c r="O348" s="42" t="n"/>
      <c r="P348" s="41" t="n"/>
      <c r="Q348" s="41" t="n"/>
      <c r="R348" s="43" t="n"/>
      <c r="S348" s="22">
        <f>IF(COUNTA($A348:$R348)=0,"",IFERROR(IF($J348="","",MAX(0,ROUND((IF(OR($K348="Closed",$K348="Canceled"),IF($P348="",$Q348,$P348),'Settings'!$B$8)-$J348)*1440,0))),""))</f>
        <v/>
      </c>
      <c r="T348" s="44">
        <f>IF(COUNTA($A348:$R348)=0,"",IFERROR(IF($B348="","",MAX(0,ROUND((IF(OR($K348="Closed",$K348="Canceled"),IF($P348="",$Q348,$P348),'Settings'!$B$8)-$B348)*24,1))),""))</f>
        <v/>
      </c>
      <c r="U348" s="44">
        <f>IF(COUNTA($A348:$R348)=0,"",IFERROR(VLOOKUP($I348,'Settings'!$A$12:$B$15,2,FALSE),""))</f>
        <v/>
      </c>
      <c r="V348" s="45">
        <f>IF(COUNTA($A348:$R348)=0,"",IFERROR(IF(OR($B348="",$U348=""),"",$B348+$U348/24),""))</f>
        <v/>
      </c>
      <c r="W348" s="25">
        <f>IF(COUNTA($A348:$R348)=0,"",IFERROR(IF($V348="","",IF(OR($K348="Closed",$K348="Canceled"),IF(IF($P348="",$Q348,$P348)&lt;=$V348,"Met","Missed"),IF('Settings'!$B$8&gt;$V348,"Overdue","Within Target"))),""))</f>
        <v/>
      </c>
      <c r="X348" s="46">
        <f>IF(COUNTA($A348:$R348)=0,"",IFERROR(ROUND($S348/60*'Settings'!$B$5,2),0))</f>
        <v/>
      </c>
      <c r="Y348" s="46">
        <f>IF(COUNTA($A348:$R348)=0,"",IFERROR($R348+$X348,0))</f>
        <v/>
      </c>
      <c r="Z348" s="25">
        <f>IF(COUNTA($A348:$R348)=0,"",IFERROR(IF(OR($K348="Closed",$K348="Canceled"),"No",IF($O348="","Missing Due Date",IF(INT($O348)&lt;INT('Settings'!$B$8),"Overdue",IF(INT($O348)=INT('Settings'!$B$8),"Due Today",IF(INT($O348)&lt;=INT('Settings'!$B$8)+'Settings'!$B$6,"Due Soon","Upcoming"))))),"Check date"))</f>
        <v/>
      </c>
      <c r="AA348" s="27">
        <f>IF(COUNTA($A348:$R348)=0,"",IF($A348="","Missing ID",IF(COUNTIF($A$5:$A$1004,$A348)&gt;1,"Duplicate ID",IF(OR($B348="",$C348="",$D348="",$H348="",$I348="",$K348="",$L348="",$Q348=""),"Missing required field",IF(AND($K348="Closed",$P348=""),"Closed without Resolved At",IF(AND($P348&lt;&gt;"",$P348&lt;$B348),"Resolved before Reported",IF(AND($Q348&lt;&gt;"",$Q348&lt;$B348),"Last Updated before Reported","OK")))))))</f>
        <v/>
      </c>
    </row>
    <row r="349">
      <c r="A349" s="17" t="n"/>
      <c r="B349" s="41" t="n"/>
      <c r="C349" s="42" t="n"/>
      <c r="D349" s="17" t="n"/>
      <c r="E349" s="20" t="n"/>
      <c r="F349" s="17" t="n"/>
      <c r="G349" s="17" t="n"/>
      <c r="H349" s="17" t="n"/>
      <c r="I349" s="17" t="n"/>
      <c r="J349" s="41" t="n"/>
      <c r="K349" s="17" t="n"/>
      <c r="L349" s="17" t="n"/>
      <c r="M349" s="17" t="n"/>
      <c r="N349" s="20" t="n"/>
      <c r="O349" s="42" t="n"/>
      <c r="P349" s="41" t="n"/>
      <c r="Q349" s="41" t="n"/>
      <c r="R349" s="43" t="n"/>
      <c r="S349" s="22">
        <f>IF(COUNTA($A349:$R349)=0,"",IFERROR(IF($J349="","",MAX(0,ROUND((IF(OR($K349="Closed",$K349="Canceled"),IF($P349="",$Q349,$P349),'Settings'!$B$8)-$J349)*1440,0))),""))</f>
        <v/>
      </c>
      <c r="T349" s="44">
        <f>IF(COUNTA($A349:$R349)=0,"",IFERROR(IF($B349="","",MAX(0,ROUND((IF(OR($K349="Closed",$K349="Canceled"),IF($P349="",$Q349,$P349),'Settings'!$B$8)-$B349)*24,1))),""))</f>
        <v/>
      </c>
      <c r="U349" s="44">
        <f>IF(COUNTA($A349:$R349)=0,"",IFERROR(VLOOKUP($I349,'Settings'!$A$12:$B$15,2,FALSE),""))</f>
        <v/>
      </c>
      <c r="V349" s="45">
        <f>IF(COUNTA($A349:$R349)=0,"",IFERROR(IF(OR($B349="",$U349=""),"",$B349+$U349/24),""))</f>
        <v/>
      </c>
      <c r="W349" s="25">
        <f>IF(COUNTA($A349:$R349)=0,"",IFERROR(IF($V349="","",IF(OR($K349="Closed",$K349="Canceled"),IF(IF($P349="",$Q349,$P349)&lt;=$V349,"Met","Missed"),IF('Settings'!$B$8&gt;$V349,"Overdue","Within Target"))),""))</f>
        <v/>
      </c>
      <c r="X349" s="46">
        <f>IF(COUNTA($A349:$R349)=0,"",IFERROR(ROUND($S349/60*'Settings'!$B$5,2),0))</f>
        <v/>
      </c>
      <c r="Y349" s="46">
        <f>IF(COUNTA($A349:$R349)=0,"",IFERROR($R349+$X349,0))</f>
        <v/>
      </c>
      <c r="Z349" s="25">
        <f>IF(COUNTA($A349:$R349)=0,"",IFERROR(IF(OR($K349="Closed",$K349="Canceled"),"No",IF($O349="","Missing Due Date",IF(INT($O349)&lt;INT('Settings'!$B$8),"Overdue",IF(INT($O349)=INT('Settings'!$B$8),"Due Today",IF(INT($O349)&lt;=INT('Settings'!$B$8)+'Settings'!$B$6,"Due Soon","Upcoming"))))),"Check date"))</f>
        <v/>
      </c>
      <c r="AA349" s="27">
        <f>IF(COUNTA($A349:$R349)=0,"",IF($A349="","Missing ID",IF(COUNTIF($A$5:$A$1004,$A349)&gt;1,"Duplicate ID",IF(OR($B349="",$C349="",$D349="",$H349="",$I349="",$K349="",$L349="",$Q349=""),"Missing required field",IF(AND($K349="Closed",$P349=""),"Closed without Resolved At",IF(AND($P349&lt;&gt;"",$P349&lt;$B349),"Resolved before Reported",IF(AND($Q349&lt;&gt;"",$Q349&lt;$B349),"Last Updated before Reported","OK")))))))</f>
        <v/>
      </c>
    </row>
    <row r="350">
      <c r="A350" s="17" t="n"/>
      <c r="B350" s="41" t="n"/>
      <c r="C350" s="42" t="n"/>
      <c r="D350" s="17" t="n"/>
      <c r="E350" s="20" t="n"/>
      <c r="F350" s="17" t="n"/>
      <c r="G350" s="17" t="n"/>
      <c r="H350" s="17" t="n"/>
      <c r="I350" s="17" t="n"/>
      <c r="J350" s="41" t="n"/>
      <c r="K350" s="17" t="n"/>
      <c r="L350" s="17" t="n"/>
      <c r="M350" s="17" t="n"/>
      <c r="N350" s="20" t="n"/>
      <c r="O350" s="42" t="n"/>
      <c r="P350" s="41" t="n"/>
      <c r="Q350" s="41" t="n"/>
      <c r="R350" s="43" t="n"/>
      <c r="S350" s="22">
        <f>IF(COUNTA($A350:$R350)=0,"",IFERROR(IF($J350="","",MAX(0,ROUND((IF(OR($K350="Closed",$K350="Canceled"),IF($P350="",$Q350,$P350),'Settings'!$B$8)-$J350)*1440,0))),""))</f>
        <v/>
      </c>
      <c r="T350" s="44">
        <f>IF(COUNTA($A350:$R350)=0,"",IFERROR(IF($B350="","",MAX(0,ROUND((IF(OR($K350="Closed",$K350="Canceled"),IF($P350="",$Q350,$P350),'Settings'!$B$8)-$B350)*24,1))),""))</f>
        <v/>
      </c>
      <c r="U350" s="44">
        <f>IF(COUNTA($A350:$R350)=0,"",IFERROR(VLOOKUP($I350,'Settings'!$A$12:$B$15,2,FALSE),""))</f>
        <v/>
      </c>
      <c r="V350" s="45">
        <f>IF(COUNTA($A350:$R350)=0,"",IFERROR(IF(OR($B350="",$U350=""),"",$B350+$U350/24),""))</f>
        <v/>
      </c>
      <c r="W350" s="25">
        <f>IF(COUNTA($A350:$R350)=0,"",IFERROR(IF($V350="","",IF(OR($K350="Closed",$K350="Canceled"),IF(IF($P350="",$Q350,$P350)&lt;=$V350,"Met","Missed"),IF('Settings'!$B$8&gt;$V350,"Overdue","Within Target"))),""))</f>
        <v/>
      </c>
      <c r="X350" s="46">
        <f>IF(COUNTA($A350:$R350)=0,"",IFERROR(ROUND($S350/60*'Settings'!$B$5,2),0))</f>
        <v/>
      </c>
      <c r="Y350" s="46">
        <f>IF(COUNTA($A350:$R350)=0,"",IFERROR($R350+$X350,0))</f>
        <v/>
      </c>
      <c r="Z350" s="25">
        <f>IF(COUNTA($A350:$R350)=0,"",IFERROR(IF(OR($K350="Closed",$K350="Canceled"),"No",IF($O350="","Missing Due Date",IF(INT($O350)&lt;INT('Settings'!$B$8),"Overdue",IF(INT($O350)=INT('Settings'!$B$8),"Due Today",IF(INT($O350)&lt;=INT('Settings'!$B$8)+'Settings'!$B$6,"Due Soon","Upcoming"))))),"Check date"))</f>
        <v/>
      </c>
      <c r="AA350" s="27">
        <f>IF(COUNTA($A350:$R350)=0,"",IF($A350="","Missing ID",IF(COUNTIF($A$5:$A$1004,$A350)&gt;1,"Duplicate ID",IF(OR($B350="",$C350="",$D350="",$H350="",$I350="",$K350="",$L350="",$Q350=""),"Missing required field",IF(AND($K350="Closed",$P350=""),"Closed without Resolved At",IF(AND($P350&lt;&gt;"",$P350&lt;$B350),"Resolved before Reported",IF(AND($Q350&lt;&gt;"",$Q350&lt;$B350),"Last Updated before Reported","OK")))))))</f>
        <v/>
      </c>
    </row>
    <row r="351">
      <c r="A351" s="17" t="n"/>
      <c r="B351" s="41" t="n"/>
      <c r="C351" s="42" t="n"/>
      <c r="D351" s="17" t="n"/>
      <c r="E351" s="20" t="n"/>
      <c r="F351" s="17" t="n"/>
      <c r="G351" s="17" t="n"/>
      <c r="H351" s="17" t="n"/>
      <c r="I351" s="17" t="n"/>
      <c r="J351" s="41" t="n"/>
      <c r="K351" s="17" t="n"/>
      <c r="L351" s="17" t="n"/>
      <c r="M351" s="17" t="n"/>
      <c r="N351" s="20" t="n"/>
      <c r="O351" s="42" t="n"/>
      <c r="P351" s="41" t="n"/>
      <c r="Q351" s="41" t="n"/>
      <c r="R351" s="43" t="n"/>
      <c r="S351" s="22">
        <f>IF(COUNTA($A351:$R351)=0,"",IFERROR(IF($J351="","",MAX(0,ROUND((IF(OR($K351="Closed",$K351="Canceled"),IF($P351="",$Q351,$P351),'Settings'!$B$8)-$J351)*1440,0))),""))</f>
        <v/>
      </c>
      <c r="T351" s="44">
        <f>IF(COUNTA($A351:$R351)=0,"",IFERROR(IF($B351="","",MAX(0,ROUND((IF(OR($K351="Closed",$K351="Canceled"),IF($P351="",$Q351,$P351),'Settings'!$B$8)-$B351)*24,1))),""))</f>
        <v/>
      </c>
      <c r="U351" s="44">
        <f>IF(COUNTA($A351:$R351)=0,"",IFERROR(VLOOKUP($I351,'Settings'!$A$12:$B$15,2,FALSE),""))</f>
        <v/>
      </c>
      <c r="V351" s="45">
        <f>IF(COUNTA($A351:$R351)=0,"",IFERROR(IF(OR($B351="",$U351=""),"",$B351+$U351/24),""))</f>
        <v/>
      </c>
      <c r="W351" s="25">
        <f>IF(COUNTA($A351:$R351)=0,"",IFERROR(IF($V351="","",IF(OR($K351="Closed",$K351="Canceled"),IF(IF($P351="",$Q351,$P351)&lt;=$V351,"Met","Missed"),IF('Settings'!$B$8&gt;$V351,"Overdue","Within Target"))),""))</f>
        <v/>
      </c>
      <c r="X351" s="46">
        <f>IF(COUNTA($A351:$R351)=0,"",IFERROR(ROUND($S351/60*'Settings'!$B$5,2),0))</f>
        <v/>
      </c>
      <c r="Y351" s="46">
        <f>IF(COUNTA($A351:$R351)=0,"",IFERROR($R351+$X351,0))</f>
        <v/>
      </c>
      <c r="Z351" s="25">
        <f>IF(COUNTA($A351:$R351)=0,"",IFERROR(IF(OR($K351="Closed",$K351="Canceled"),"No",IF($O351="","Missing Due Date",IF(INT($O351)&lt;INT('Settings'!$B$8),"Overdue",IF(INT($O351)=INT('Settings'!$B$8),"Due Today",IF(INT($O351)&lt;=INT('Settings'!$B$8)+'Settings'!$B$6,"Due Soon","Upcoming"))))),"Check date"))</f>
        <v/>
      </c>
      <c r="AA351" s="27">
        <f>IF(COUNTA($A351:$R351)=0,"",IF($A351="","Missing ID",IF(COUNTIF($A$5:$A$1004,$A351)&gt;1,"Duplicate ID",IF(OR($B351="",$C351="",$D351="",$H351="",$I351="",$K351="",$L351="",$Q351=""),"Missing required field",IF(AND($K351="Closed",$P351=""),"Closed without Resolved At",IF(AND($P351&lt;&gt;"",$P351&lt;$B351),"Resolved before Reported",IF(AND($Q351&lt;&gt;"",$Q351&lt;$B351),"Last Updated before Reported","OK")))))))</f>
        <v/>
      </c>
    </row>
    <row r="352">
      <c r="A352" s="17" t="n"/>
      <c r="B352" s="41" t="n"/>
      <c r="C352" s="42" t="n"/>
      <c r="D352" s="17" t="n"/>
      <c r="E352" s="20" t="n"/>
      <c r="F352" s="17" t="n"/>
      <c r="G352" s="17" t="n"/>
      <c r="H352" s="17" t="n"/>
      <c r="I352" s="17" t="n"/>
      <c r="J352" s="41" t="n"/>
      <c r="K352" s="17" t="n"/>
      <c r="L352" s="17" t="n"/>
      <c r="M352" s="17" t="n"/>
      <c r="N352" s="20" t="n"/>
      <c r="O352" s="42" t="n"/>
      <c r="P352" s="41" t="n"/>
      <c r="Q352" s="41" t="n"/>
      <c r="R352" s="43" t="n"/>
      <c r="S352" s="22">
        <f>IF(COUNTA($A352:$R352)=0,"",IFERROR(IF($J352="","",MAX(0,ROUND((IF(OR($K352="Closed",$K352="Canceled"),IF($P352="",$Q352,$P352),'Settings'!$B$8)-$J352)*1440,0))),""))</f>
        <v/>
      </c>
      <c r="T352" s="44">
        <f>IF(COUNTA($A352:$R352)=0,"",IFERROR(IF($B352="","",MAX(0,ROUND((IF(OR($K352="Closed",$K352="Canceled"),IF($P352="",$Q352,$P352),'Settings'!$B$8)-$B352)*24,1))),""))</f>
        <v/>
      </c>
      <c r="U352" s="44">
        <f>IF(COUNTA($A352:$R352)=0,"",IFERROR(VLOOKUP($I352,'Settings'!$A$12:$B$15,2,FALSE),""))</f>
        <v/>
      </c>
      <c r="V352" s="45">
        <f>IF(COUNTA($A352:$R352)=0,"",IFERROR(IF(OR($B352="",$U352=""),"",$B352+$U352/24),""))</f>
        <v/>
      </c>
      <c r="W352" s="25">
        <f>IF(COUNTA($A352:$R352)=0,"",IFERROR(IF($V352="","",IF(OR($K352="Closed",$K352="Canceled"),IF(IF($P352="",$Q352,$P352)&lt;=$V352,"Met","Missed"),IF('Settings'!$B$8&gt;$V352,"Overdue","Within Target"))),""))</f>
        <v/>
      </c>
      <c r="X352" s="46">
        <f>IF(COUNTA($A352:$R352)=0,"",IFERROR(ROUND($S352/60*'Settings'!$B$5,2),0))</f>
        <v/>
      </c>
      <c r="Y352" s="46">
        <f>IF(COUNTA($A352:$R352)=0,"",IFERROR($R352+$X352,0))</f>
        <v/>
      </c>
      <c r="Z352" s="25">
        <f>IF(COUNTA($A352:$R352)=0,"",IFERROR(IF(OR($K352="Closed",$K352="Canceled"),"No",IF($O352="","Missing Due Date",IF(INT($O352)&lt;INT('Settings'!$B$8),"Overdue",IF(INT($O352)=INT('Settings'!$B$8),"Due Today",IF(INT($O352)&lt;=INT('Settings'!$B$8)+'Settings'!$B$6,"Due Soon","Upcoming"))))),"Check date"))</f>
        <v/>
      </c>
      <c r="AA352" s="27">
        <f>IF(COUNTA($A352:$R352)=0,"",IF($A352="","Missing ID",IF(COUNTIF($A$5:$A$1004,$A352)&gt;1,"Duplicate ID",IF(OR($B352="",$C352="",$D352="",$H352="",$I352="",$K352="",$L352="",$Q352=""),"Missing required field",IF(AND($K352="Closed",$P352=""),"Closed without Resolved At",IF(AND($P352&lt;&gt;"",$P352&lt;$B352),"Resolved before Reported",IF(AND($Q352&lt;&gt;"",$Q352&lt;$B352),"Last Updated before Reported","OK")))))))</f>
        <v/>
      </c>
    </row>
    <row r="353">
      <c r="A353" s="17" t="n"/>
      <c r="B353" s="41" t="n"/>
      <c r="C353" s="42" t="n"/>
      <c r="D353" s="17" t="n"/>
      <c r="E353" s="20" t="n"/>
      <c r="F353" s="17" t="n"/>
      <c r="G353" s="17" t="n"/>
      <c r="H353" s="17" t="n"/>
      <c r="I353" s="17" t="n"/>
      <c r="J353" s="41" t="n"/>
      <c r="K353" s="17" t="n"/>
      <c r="L353" s="17" t="n"/>
      <c r="M353" s="17" t="n"/>
      <c r="N353" s="20" t="n"/>
      <c r="O353" s="42" t="n"/>
      <c r="P353" s="41" t="n"/>
      <c r="Q353" s="41" t="n"/>
      <c r="R353" s="43" t="n"/>
      <c r="S353" s="22">
        <f>IF(COUNTA($A353:$R353)=0,"",IFERROR(IF($J353="","",MAX(0,ROUND((IF(OR($K353="Closed",$K353="Canceled"),IF($P353="",$Q353,$P353),'Settings'!$B$8)-$J353)*1440,0))),""))</f>
        <v/>
      </c>
      <c r="T353" s="44">
        <f>IF(COUNTA($A353:$R353)=0,"",IFERROR(IF($B353="","",MAX(0,ROUND((IF(OR($K353="Closed",$K353="Canceled"),IF($P353="",$Q353,$P353),'Settings'!$B$8)-$B353)*24,1))),""))</f>
        <v/>
      </c>
      <c r="U353" s="44">
        <f>IF(COUNTA($A353:$R353)=0,"",IFERROR(VLOOKUP($I353,'Settings'!$A$12:$B$15,2,FALSE),""))</f>
        <v/>
      </c>
      <c r="V353" s="45">
        <f>IF(COUNTA($A353:$R353)=0,"",IFERROR(IF(OR($B353="",$U353=""),"",$B353+$U353/24),""))</f>
        <v/>
      </c>
      <c r="W353" s="25">
        <f>IF(COUNTA($A353:$R353)=0,"",IFERROR(IF($V353="","",IF(OR($K353="Closed",$K353="Canceled"),IF(IF($P353="",$Q353,$P353)&lt;=$V353,"Met","Missed"),IF('Settings'!$B$8&gt;$V353,"Overdue","Within Target"))),""))</f>
        <v/>
      </c>
      <c r="X353" s="46">
        <f>IF(COUNTA($A353:$R353)=0,"",IFERROR(ROUND($S353/60*'Settings'!$B$5,2),0))</f>
        <v/>
      </c>
      <c r="Y353" s="46">
        <f>IF(COUNTA($A353:$R353)=0,"",IFERROR($R353+$X353,0))</f>
        <v/>
      </c>
      <c r="Z353" s="25">
        <f>IF(COUNTA($A353:$R353)=0,"",IFERROR(IF(OR($K353="Closed",$K353="Canceled"),"No",IF($O353="","Missing Due Date",IF(INT($O353)&lt;INT('Settings'!$B$8),"Overdue",IF(INT($O353)=INT('Settings'!$B$8),"Due Today",IF(INT($O353)&lt;=INT('Settings'!$B$8)+'Settings'!$B$6,"Due Soon","Upcoming"))))),"Check date"))</f>
        <v/>
      </c>
      <c r="AA353" s="27">
        <f>IF(COUNTA($A353:$R353)=0,"",IF($A353="","Missing ID",IF(COUNTIF($A$5:$A$1004,$A353)&gt;1,"Duplicate ID",IF(OR($B353="",$C353="",$D353="",$H353="",$I353="",$K353="",$L353="",$Q353=""),"Missing required field",IF(AND($K353="Closed",$P353=""),"Closed without Resolved At",IF(AND($P353&lt;&gt;"",$P353&lt;$B353),"Resolved before Reported",IF(AND($Q353&lt;&gt;"",$Q353&lt;$B353),"Last Updated before Reported","OK")))))))</f>
        <v/>
      </c>
    </row>
    <row r="354">
      <c r="A354" s="17" t="n"/>
      <c r="B354" s="41" t="n"/>
      <c r="C354" s="42" t="n"/>
      <c r="D354" s="17" t="n"/>
      <c r="E354" s="20" t="n"/>
      <c r="F354" s="17" t="n"/>
      <c r="G354" s="17" t="n"/>
      <c r="H354" s="17" t="n"/>
      <c r="I354" s="17" t="n"/>
      <c r="J354" s="41" t="n"/>
      <c r="K354" s="17" t="n"/>
      <c r="L354" s="17" t="n"/>
      <c r="M354" s="17" t="n"/>
      <c r="N354" s="20" t="n"/>
      <c r="O354" s="42" t="n"/>
      <c r="P354" s="41" t="n"/>
      <c r="Q354" s="41" t="n"/>
      <c r="R354" s="43" t="n"/>
      <c r="S354" s="22">
        <f>IF(COUNTA($A354:$R354)=0,"",IFERROR(IF($J354="","",MAX(0,ROUND((IF(OR($K354="Closed",$K354="Canceled"),IF($P354="",$Q354,$P354),'Settings'!$B$8)-$J354)*1440,0))),""))</f>
        <v/>
      </c>
      <c r="T354" s="44">
        <f>IF(COUNTA($A354:$R354)=0,"",IFERROR(IF($B354="","",MAX(0,ROUND((IF(OR($K354="Closed",$K354="Canceled"),IF($P354="",$Q354,$P354),'Settings'!$B$8)-$B354)*24,1))),""))</f>
        <v/>
      </c>
      <c r="U354" s="44">
        <f>IF(COUNTA($A354:$R354)=0,"",IFERROR(VLOOKUP($I354,'Settings'!$A$12:$B$15,2,FALSE),""))</f>
        <v/>
      </c>
      <c r="V354" s="45">
        <f>IF(COUNTA($A354:$R354)=0,"",IFERROR(IF(OR($B354="",$U354=""),"",$B354+$U354/24),""))</f>
        <v/>
      </c>
      <c r="W354" s="25">
        <f>IF(COUNTA($A354:$R354)=0,"",IFERROR(IF($V354="","",IF(OR($K354="Closed",$K354="Canceled"),IF(IF($P354="",$Q354,$P354)&lt;=$V354,"Met","Missed"),IF('Settings'!$B$8&gt;$V354,"Overdue","Within Target"))),""))</f>
        <v/>
      </c>
      <c r="X354" s="46">
        <f>IF(COUNTA($A354:$R354)=0,"",IFERROR(ROUND($S354/60*'Settings'!$B$5,2),0))</f>
        <v/>
      </c>
      <c r="Y354" s="46">
        <f>IF(COUNTA($A354:$R354)=0,"",IFERROR($R354+$X354,0))</f>
        <v/>
      </c>
      <c r="Z354" s="25">
        <f>IF(COUNTA($A354:$R354)=0,"",IFERROR(IF(OR($K354="Closed",$K354="Canceled"),"No",IF($O354="","Missing Due Date",IF(INT($O354)&lt;INT('Settings'!$B$8),"Overdue",IF(INT($O354)=INT('Settings'!$B$8),"Due Today",IF(INT($O354)&lt;=INT('Settings'!$B$8)+'Settings'!$B$6,"Due Soon","Upcoming"))))),"Check date"))</f>
        <v/>
      </c>
      <c r="AA354" s="27">
        <f>IF(COUNTA($A354:$R354)=0,"",IF($A354="","Missing ID",IF(COUNTIF($A$5:$A$1004,$A354)&gt;1,"Duplicate ID",IF(OR($B354="",$C354="",$D354="",$H354="",$I354="",$K354="",$L354="",$Q354=""),"Missing required field",IF(AND($K354="Closed",$P354=""),"Closed without Resolved At",IF(AND($P354&lt;&gt;"",$P354&lt;$B354),"Resolved before Reported",IF(AND($Q354&lt;&gt;"",$Q354&lt;$B354),"Last Updated before Reported","OK")))))))</f>
        <v/>
      </c>
    </row>
    <row r="355">
      <c r="A355" s="17" t="n"/>
      <c r="B355" s="41" t="n"/>
      <c r="C355" s="42" t="n"/>
      <c r="D355" s="17" t="n"/>
      <c r="E355" s="20" t="n"/>
      <c r="F355" s="17" t="n"/>
      <c r="G355" s="17" t="n"/>
      <c r="H355" s="17" t="n"/>
      <c r="I355" s="17" t="n"/>
      <c r="J355" s="41" t="n"/>
      <c r="K355" s="17" t="n"/>
      <c r="L355" s="17" t="n"/>
      <c r="M355" s="17" t="n"/>
      <c r="N355" s="20" t="n"/>
      <c r="O355" s="42" t="n"/>
      <c r="P355" s="41" t="n"/>
      <c r="Q355" s="41" t="n"/>
      <c r="R355" s="43" t="n"/>
      <c r="S355" s="22">
        <f>IF(COUNTA($A355:$R355)=0,"",IFERROR(IF($J355="","",MAX(0,ROUND((IF(OR($K355="Closed",$K355="Canceled"),IF($P355="",$Q355,$P355),'Settings'!$B$8)-$J355)*1440,0))),""))</f>
        <v/>
      </c>
      <c r="T355" s="44">
        <f>IF(COUNTA($A355:$R355)=0,"",IFERROR(IF($B355="","",MAX(0,ROUND((IF(OR($K355="Closed",$K355="Canceled"),IF($P355="",$Q355,$P355),'Settings'!$B$8)-$B355)*24,1))),""))</f>
        <v/>
      </c>
      <c r="U355" s="44">
        <f>IF(COUNTA($A355:$R355)=0,"",IFERROR(VLOOKUP($I355,'Settings'!$A$12:$B$15,2,FALSE),""))</f>
        <v/>
      </c>
      <c r="V355" s="45">
        <f>IF(COUNTA($A355:$R355)=0,"",IFERROR(IF(OR($B355="",$U355=""),"",$B355+$U355/24),""))</f>
        <v/>
      </c>
      <c r="W355" s="25">
        <f>IF(COUNTA($A355:$R355)=0,"",IFERROR(IF($V355="","",IF(OR($K355="Closed",$K355="Canceled"),IF(IF($P355="",$Q355,$P355)&lt;=$V355,"Met","Missed"),IF('Settings'!$B$8&gt;$V355,"Overdue","Within Target"))),""))</f>
        <v/>
      </c>
      <c r="X355" s="46">
        <f>IF(COUNTA($A355:$R355)=0,"",IFERROR(ROUND($S355/60*'Settings'!$B$5,2),0))</f>
        <v/>
      </c>
      <c r="Y355" s="46">
        <f>IF(COUNTA($A355:$R355)=0,"",IFERROR($R355+$X355,0))</f>
        <v/>
      </c>
      <c r="Z355" s="25">
        <f>IF(COUNTA($A355:$R355)=0,"",IFERROR(IF(OR($K355="Closed",$K355="Canceled"),"No",IF($O355="","Missing Due Date",IF(INT($O355)&lt;INT('Settings'!$B$8),"Overdue",IF(INT($O355)=INT('Settings'!$B$8),"Due Today",IF(INT($O355)&lt;=INT('Settings'!$B$8)+'Settings'!$B$6,"Due Soon","Upcoming"))))),"Check date"))</f>
        <v/>
      </c>
      <c r="AA355" s="27">
        <f>IF(COUNTA($A355:$R355)=0,"",IF($A355="","Missing ID",IF(COUNTIF($A$5:$A$1004,$A355)&gt;1,"Duplicate ID",IF(OR($B355="",$C355="",$D355="",$H355="",$I355="",$K355="",$L355="",$Q355=""),"Missing required field",IF(AND($K355="Closed",$P355=""),"Closed without Resolved At",IF(AND($P355&lt;&gt;"",$P355&lt;$B355),"Resolved before Reported",IF(AND($Q355&lt;&gt;"",$Q355&lt;$B355),"Last Updated before Reported","OK")))))))</f>
        <v/>
      </c>
    </row>
    <row r="356">
      <c r="A356" s="17" t="n"/>
      <c r="B356" s="41" t="n"/>
      <c r="C356" s="42" t="n"/>
      <c r="D356" s="17" t="n"/>
      <c r="E356" s="20" t="n"/>
      <c r="F356" s="17" t="n"/>
      <c r="G356" s="17" t="n"/>
      <c r="H356" s="17" t="n"/>
      <c r="I356" s="17" t="n"/>
      <c r="J356" s="41" t="n"/>
      <c r="K356" s="17" t="n"/>
      <c r="L356" s="17" t="n"/>
      <c r="M356" s="17" t="n"/>
      <c r="N356" s="20" t="n"/>
      <c r="O356" s="42" t="n"/>
      <c r="P356" s="41" t="n"/>
      <c r="Q356" s="41" t="n"/>
      <c r="R356" s="43" t="n"/>
      <c r="S356" s="22">
        <f>IF(COUNTA($A356:$R356)=0,"",IFERROR(IF($J356="","",MAX(0,ROUND((IF(OR($K356="Closed",$K356="Canceled"),IF($P356="",$Q356,$P356),'Settings'!$B$8)-$J356)*1440,0))),""))</f>
        <v/>
      </c>
      <c r="T356" s="44">
        <f>IF(COUNTA($A356:$R356)=0,"",IFERROR(IF($B356="","",MAX(0,ROUND((IF(OR($K356="Closed",$K356="Canceled"),IF($P356="",$Q356,$P356),'Settings'!$B$8)-$B356)*24,1))),""))</f>
        <v/>
      </c>
      <c r="U356" s="44">
        <f>IF(COUNTA($A356:$R356)=0,"",IFERROR(VLOOKUP($I356,'Settings'!$A$12:$B$15,2,FALSE),""))</f>
        <v/>
      </c>
      <c r="V356" s="45">
        <f>IF(COUNTA($A356:$R356)=0,"",IFERROR(IF(OR($B356="",$U356=""),"",$B356+$U356/24),""))</f>
        <v/>
      </c>
      <c r="W356" s="25">
        <f>IF(COUNTA($A356:$R356)=0,"",IFERROR(IF($V356="","",IF(OR($K356="Closed",$K356="Canceled"),IF(IF($P356="",$Q356,$P356)&lt;=$V356,"Met","Missed"),IF('Settings'!$B$8&gt;$V356,"Overdue","Within Target"))),""))</f>
        <v/>
      </c>
      <c r="X356" s="46">
        <f>IF(COUNTA($A356:$R356)=0,"",IFERROR(ROUND($S356/60*'Settings'!$B$5,2),0))</f>
        <v/>
      </c>
      <c r="Y356" s="46">
        <f>IF(COUNTA($A356:$R356)=0,"",IFERROR($R356+$X356,0))</f>
        <v/>
      </c>
      <c r="Z356" s="25">
        <f>IF(COUNTA($A356:$R356)=0,"",IFERROR(IF(OR($K356="Closed",$K356="Canceled"),"No",IF($O356="","Missing Due Date",IF(INT($O356)&lt;INT('Settings'!$B$8),"Overdue",IF(INT($O356)=INT('Settings'!$B$8),"Due Today",IF(INT($O356)&lt;=INT('Settings'!$B$8)+'Settings'!$B$6,"Due Soon","Upcoming"))))),"Check date"))</f>
        <v/>
      </c>
      <c r="AA356" s="27">
        <f>IF(COUNTA($A356:$R356)=0,"",IF($A356="","Missing ID",IF(COUNTIF($A$5:$A$1004,$A356)&gt;1,"Duplicate ID",IF(OR($B356="",$C356="",$D356="",$H356="",$I356="",$K356="",$L356="",$Q356=""),"Missing required field",IF(AND($K356="Closed",$P356=""),"Closed without Resolved At",IF(AND($P356&lt;&gt;"",$P356&lt;$B356),"Resolved before Reported",IF(AND($Q356&lt;&gt;"",$Q356&lt;$B356),"Last Updated before Reported","OK")))))))</f>
        <v/>
      </c>
    </row>
    <row r="357">
      <c r="A357" s="17" t="n"/>
      <c r="B357" s="41" t="n"/>
      <c r="C357" s="42" t="n"/>
      <c r="D357" s="17" t="n"/>
      <c r="E357" s="20" t="n"/>
      <c r="F357" s="17" t="n"/>
      <c r="G357" s="17" t="n"/>
      <c r="H357" s="17" t="n"/>
      <c r="I357" s="17" t="n"/>
      <c r="J357" s="41" t="n"/>
      <c r="K357" s="17" t="n"/>
      <c r="L357" s="17" t="n"/>
      <c r="M357" s="17" t="n"/>
      <c r="N357" s="20" t="n"/>
      <c r="O357" s="42" t="n"/>
      <c r="P357" s="41" t="n"/>
      <c r="Q357" s="41" t="n"/>
      <c r="R357" s="43" t="n"/>
      <c r="S357" s="22">
        <f>IF(COUNTA($A357:$R357)=0,"",IFERROR(IF($J357="","",MAX(0,ROUND((IF(OR($K357="Closed",$K357="Canceled"),IF($P357="",$Q357,$P357),'Settings'!$B$8)-$J357)*1440,0))),""))</f>
        <v/>
      </c>
      <c r="T357" s="44">
        <f>IF(COUNTA($A357:$R357)=0,"",IFERROR(IF($B357="","",MAX(0,ROUND((IF(OR($K357="Closed",$K357="Canceled"),IF($P357="",$Q357,$P357),'Settings'!$B$8)-$B357)*24,1))),""))</f>
        <v/>
      </c>
      <c r="U357" s="44">
        <f>IF(COUNTA($A357:$R357)=0,"",IFERROR(VLOOKUP($I357,'Settings'!$A$12:$B$15,2,FALSE),""))</f>
        <v/>
      </c>
      <c r="V357" s="45">
        <f>IF(COUNTA($A357:$R357)=0,"",IFERROR(IF(OR($B357="",$U357=""),"",$B357+$U357/24),""))</f>
        <v/>
      </c>
      <c r="W357" s="25">
        <f>IF(COUNTA($A357:$R357)=0,"",IFERROR(IF($V357="","",IF(OR($K357="Closed",$K357="Canceled"),IF(IF($P357="",$Q357,$P357)&lt;=$V357,"Met","Missed"),IF('Settings'!$B$8&gt;$V357,"Overdue","Within Target"))),""))</f>
        <v/>
      </c>
      <c r="X357" s="46">
        <f>IF(COUNTA($A357:$R357)=0,"",IFERROR(ROUND($S357/60*'Settings'!$B$5,2),0))</f>
        <v/>
      </c>
      <c r="Y357" s="46">
        <f>IF(COUNTA($A357:$R357)=0,"",IFERROR($R357+$X357,0))</f>
        <v/>
      </c>
      <c r="Z357" s="25">
        <f>IF(COUNTA($A357:$R357)=0,"",IFERROR(IF(OR($K357="Closed",$K357="Canceled"),"No",IF($O357="","Missing Due Date",IF(INT($O357)&lt;INT('Settings'!$B$8),"Overdue",IF(INT($O357)=INT('Settings'!$B$8),"Due Today",IF(INT($O357)&lt;=INT('Settings'!$B$8)+'Settings'!$B$6,"Due Soon","Upcoming"))))),"Check date"))</f>
        <v/>
      </c>
      <c r="AA357" s="27">
        <f>IF(COUNTA($A357:$R357)=0,"",IF($A357="","Missing ID",IF(COUNTIF($A$5:$A$1004,$A357)&gt;1,"Duplicate ID",IF(OR($B357="",$C357="",$D357="",$H357="",$I357="",$K357="",$L357="",$Q357=""),"Missing required field",IF(AND($K357="Closed",$P357=""),"Closed without Resolved At",IF(AND($P357&lt;&gt;"",$P357&lt;$B357),"Resolved before Reported",IF(AND($Q357&lt;&gt;"",$Q357&lt;$B357),"Last Updated before Reported","OK")))))))</f>
        <v/>
      </c>
    </row>
    <row r="358">
      <c r="A358" s="17" t="n"/>
      <c r="B358" s="41" t="n"/>
      <c r="C358" s="42" t="n"/>
      <c r="D358" s="17" t="n"/>
      <c r="E358" s="20" t="n"/>
      <c r="F358" s="17" t="n"/>
      <c r="G358" s="17" t="n"/>
      <c r="H358" s="17" t="n"/>
      <c r="I358" s="17" t="n"/>
      <c r="J358" s="41" t="n"/>
      <c r="K358" s="17" t="n"/>
      <c r="L358" s="17" t="n"/>
      <c r="M358" s="17" t="n"/>
      <c r="N358" s="20" t="n"/>
      <c r="O358" s="42" t="n"/>
      <c r="P358" s="41" t="n"/>
      <c r="Q358" s="41" t="n"/>
      <c r="R358" s="43" t="n"/>
      <c r="S358" s="22">
        <f>IF(COUNTA($A358:$R358)=0,"",IFERROR(IF($J358="","",MAX(0,ROUND((IF(OR($K358="Closed",$K358="Canceled"),IF($P358="",$Q358,$P358),'Settings'!$B$8)-$J358)*1440,0))),""))</f>
        <v/>
      </c>
      <c r="T358" s="44">
        <f>IF(COUNTA($A358:$R358)=0,"",IFERROR(IF($B358="","",MAX(0,ROUND((IF(OR($K358="Closed",$K358="Canceled"),IF($P358="",$Q358,$P358),'Settings'!$B$8)-$B358)*24,1))),""))</f>
        <v/>
      </c>
      <c r="U358" s="44">
        <f>IF(COUNTA($A358:$R358)=0,"",IFERROR(VLOOKUP($I358,'Settings'!$A$12:$B$15,2,FALSE),""))</f>
        <v/>
      </c>
      <c r="V358" s="45">
        <f>IF(COUNTA($A358:$R358)=0,"",IFERROR(IF(OR($B358="",$U358=""),"",$B358+$U358/24),""))</f>
        <v/>
      </c>
      <c r="W358" s="25">
        <f>IF(COUNTA($A358:$R358)=0,"",IFERROR(IF($V358="","",IF(OR($K358="Closed",$K358="Canceled"),IF(IF($P358="",$Q358,$P358)&lt;=$V358,"Met","Missed"),IF('Settings'!$B$8&gt;$V358,"Overdue","Within Target"))),""))</f>
        <v/>
      </c>
      <c r="X358" s="46">
        <f>IF(COUNTA($A358:$R358)=0,"",IFERROR(ROUND($S358/60*'Settings'!$B$5,2),0))</f>
        <v/>
      </c>
      <c r="Y358" s="46">
        <f>IF(COUNTA($A358:$R358)=0,"",IFERROR($R358+$X358,0))</f>
        <v/>
      </c>
      <c r="Z358" s="25">
        <f>IF(COUNTA($A358:$R358)=0,"",IFERROR(IF(OR($K358="Closed",$K358="Canceled"),"No",IF($O358="","Missing Due Date",IF(INT($O358)&lt;INT('Settings'!$B$8),"Overdue",IF(INT($O358)=INT('Settings'!$B$8),"Due Today",IF(INT($O358)&lt;=INT('Settings'!$B$8)+'Settings'!$B$6,"Due Soon","Upcoming"))))),"Check date"))</f>
        <v/>
      </c>
      <c r="AA358" s="27">
        <f>IF(COUNTA($A358:$R358)=0,"",IF($A358="","Missing ID",IF(COUNTIF($A$5:$A$1004,$A358)&gt;1,"Duplicate ID",IF(OR($B358="",$C358="",$D358="",$H358="",$I358="",$K358="",$L358="",$Q358=""),"Missing required field",IF(AND($K358="Closed",$P358=""),"Closed without Resolved At",IF(AND($P358&lt;&gt;"",$P358&lt;$B358),"Resolved before Reported",IF(AND($Q358&lt;&gt;"",$Q358&lt;$B358),"Last Updated before Reported","OK")))))))</f>
        <v/>
      </c>
    </row>
    <row r="359">
      <c r="A359" s="17" t="n"/>
      <c r="B359" s="41" t="n"/>
      <c r="C359" s="42" t="n"/>
      <c r="D359" s="17" t="n"/>
      <c r="E359" s="20" t="n"/>
      <c r="F359" s="17" t="n"/>
      <c r="G359" s="17" t="n"/>
      <c r="H359" s="17" t="n"/>
      <c r="I359" s="17" t="n"/>
      <c r="J359" s="41" t="n"/>
      <c r="K359" s="17" t="n"/>
      <c r="L359" s="17" t="n"/>
      <c r="M359" s="17" t="n"/>
      <c r="N359" s="20" t="n"/>
      <c r="O359" s="42" t="n"/>
      <c r="P359" s="41" t="n"/>
      <c r="Q359" s="41" t="n"/>
      <c r="R359" s="43" t="n"/>
      <c r="S359" s="22">
        <f>IF(COUNTA($A359:$R359)=0,"",IFERROR(IF($J359="","",MAX(0,ROUND((IF(OR($K359="Closed",$K359="Canceled"),IF($P359="",$Q359,$P359),'Settings'!$B$8)-$J359)*1440,0))),""))</f>
        <v/>
      </c>
      <c r="T359" s="44">
        <f>IF(COUNTA($A359:$R359)=0,"",IFERROR(IF($B359="","",MAX(0,ROUND((IF(OR($K359="Closed",$K359="Canceled"),IF($P359="",$Q359,$P359),'Settings'!$B$8)-$B359)*24,1))),""))</f>
        <v/>
      </c>
      <c r="U359" s="44">
        <f>IF(COUNTA($A359:$R359)=0,"",IFERROR(VLOOKUP($I359,'Settings'!$A$12:$B$15,2,FALSE),""))</f>
        <v/>
      </c>
      <c r="V359" s="45">
        <f>IF(COUNTA($A359:$R359)=0,"",IFERROR(IF(OR($B359="",$U359=""),"",$B359+$U359/24),""))</f>
        <v/>
      </c>
      <c r="W359" s="25">
        <f>IF(COUNTA($A359:$R359)=0,"",IFERROR(IF($V359="","",IF(OR($K359="Closed",$K359="Canceled"),IF(IF($P359="",$Q359,$P359)&lt;=$V359,"Met","Missed"),IF('Settings'!$B$8&gt;$V359,"Overdue","Within Target"))),""))</f>
        <v/>
      </c>
      <c r="X359" s="46">
        <f>IF(COUNTA($A359:$R359)=0,"",IFERROR(ROUND($S359/60*'Settings'!$B$5,2),0))</f>
        <v/>
      </c>
      <c r="Y359" s="46">
        <f>IF(COUNTA($A359:$R359)=0,"",IFERROR($R359+$X359,0))</f>
        <v/>
      </c>
      <c r="Z359" s="25">
        <f>IF(COUNTA($A359:$R359)=0,"",IFERROR(IF(OR($K359="Closed",$K359="Canceled"),"No",IF($O359="","Missing Due Date",IF(INT($O359)&lt;INT('Settings'!$B$8),"Overdue",IF(INT($O359)=INT('Settings'!$B$8),"Due Today",IF(INT($O359)&lt;=INT('Settings'!$B$8)+'Settings'!$B$6,"Due Soon","Upcoming"))))),"Check date"))</f>
        <v/>
      </c>
      <c r="AA359" s="27">
        <f>IF(COUNTA($A359:$R359)=0,"",IF($A359="","Missing ID",IF(COUNTIF($A$5:$A$1004,$A359)&gt;1,"Duplicate ID",IF(OR($B359="",$C359="",$D359="",$H359="",$I359="",$K359="",$L359="",$Q359=""),"Missing required field",IF(AND($K359="Closed",$P359=""),"Closed without Resolved At",IF(AND($P359&lt;&gt;"",$P359&lt;$B359),"Resolved before Reported",IF(AND($Q359&lt;&gt;"",$Q359&lt;$B359),"Last Updated before Reported","OK")))))))</f>
        <v/>
      </c>
    </row>
    <row r="360">
      <c r="A360" s="17" t="n"/>
      <c r="B360" s="41" t="n"/>
      <c r="C360" s="42" t="n"/>
      <c r="D360" s="17" t="n"/>
      <c r="E360" s="20" t="n"/>
      <c r="F360" s="17" t="n"/>
      <c r="G360" s="17" t="n"/>
      <c r="H360" s="17" t="n"/>
      <c r="I360" s="17" t="n"/>
      <c r="J360" s="41" t="n"/>
      <c r="K360" s="17" t="n"/>
      <c r="L360" s="17" t="n"/>
      <c r="M360" s="17" t="n"/>
      <c r="N360" s="20" t="n"/>
      <c r="O360" s="42" t="n"/>
      <c r="P360" s="41" t="n"/>
      <c r="Q360" s="41" t="n"/>
      <c r="R360" s="43" t="n"/>
      <c r="S360" s="22">
        <f>IF(COUNTA($A360:$R360)=0,"",IFERROR(IF($J360="","",MAX(0,ROUND((IF(OR($K360="Closed",$K360="Canceled"),IF($P360="",$Q360,$P360),'Settings'!$B$8)-$J360)*1440,0))),""))</f>
        <v/>
      </c>
      <c r="T360" s="44">
        <f>IF(COUNTA($A360:$R360)=0,"",IFERROR(IF($B360="","",MAX(0,ROUND((IF(OR($K360="Closed",$K360="Canceled"),IF($P360="",$Q360,$P360),'Settings'!$B$8)-$B360)*24,1))),""))</f>
        <v/>
      </c>
      <c r="U360" s="44">
        <f>IF(COUNTA($A360:$R360)=0,"",IFERROR(VLOOKUP($I360,'Settings'!$A$12:$B$15,2,FALSE),""))</f>
        <v/>
      </c>
      <c r="V360" s="45">
        <f>IF(COUNTA($A360:$R360)=0,"",IFERROR(IF(OR($B360="",$U360=""),"",$B360+$U360/24),""))</f>
        <v/>
      </c>
      <c r="W360" s="25">
        <f>IF(COUNTA($A360:$R360)=0,"",IFERROR(IF($V360="","",IF(OR($K360="Closed",$K360="Canceled"),IF(IF($P360="",$Q360,$P360)&lt;=$V360,"Met","Missed"),IF('Settings'!$B$8&gt;$V360,"Overdue","Within Target"))),""))</f>
        <v/>
      </c>
      <c r="X360" s="46">
        <f>IF(COUNTA($A360:$R360)=0,"",IFERROR(ROUND($S360/60*'Settings'!$B$5,2),0))</f>
        <v/>
      </c>
      <c r="Y360" s="46">
        <f>IF(COUNTA($A360:$R360)=0,"",IFERROR($R360+$X360,0))</f>
        <v/>
      </c>
      <c r="Z360" s="25">
        <f>IF(COUNTA($A360:$R360)=0,"",IFERROR(IF(OR($K360="Closed",$K360="Canceled"),"No",IF($O360="","Missing Due Date",IF(INT($O360)&lt;INT('Settings'!$B$8),"Overdue",IF(INT($O360)=INT('Settings'!$B$8),"Due Today",IF(INT($O360)&lt;=INT('Settings'!$B$8)+'Settings'!$B$6,"Due Soon","Upcoming"))))),"Check date"))</f>
        <v/>
      </c>
      <c r="AA360" s="27">
        <f>IF(COUNTA($A360:$R360)=0,"",IF($A360="","Missing ID",IF(COUNTIF($A$5:$A$1004,$A360)&gt;1,"Duplicate ID",IF(OR($B360="",$C360="",$D360="",$H360="",$I360="",$K360="",$L360="",$Q360=""),"Missing required field",IF(AND($K360="Closed",$P360=""),"Closed without Resolved At",IF(AND($P360&lt;&gt;"",$P360&lt;$B360),"Resolved before Reported",IF(AND($Q360&lt;&gt;"",$Q360&lt;$B360),"Last Updated before Reported","OK")))))))</f>
        <v/>
      </c>
    </row>
    <row r="361">
      <c r="A361" s="17" t="n"/>
      <c r="B361" s="41" t="n"/>
      <c r="C361" s="42" t="n"/>
      <c r="D361" s="17" t="n"/>
      <c r="E361" s="20" t="n"/>
      <c r="F361" s="17" t="n"/>
      <c r="G361" s="17" t="n"/>
      <c r="H361" s="17" t="n"/>
      <c r="I361" s="17" t="n"/>
      <c r="J361" s="41" t="n"/>
      <c r="K361" s="17" t="n"/>
      <c r="L361" s="17" t="n"/>
      <c r="M361" s="17" t="n"/>
      <c r="N361" s="20" t="n"/>
      <c r="O361" s="42" t="n"/>
      <c r="P361" s="41" t="n"/>
      <c r="Q361" s="41" t="n"/>
      <c r="R361" s="43" t="n"/>
      <c r="S361" s="22">
        <f>IF(COUNTA($A361:$R361)=0,"",IFERROR(IF($J361="","",MAX(0,ROUND((IF(OR($K361="Closed",$K361="Canceled"),IF($P361="",$Q361,$P361),'Settings'!$B$8)-$J361)*1440,0))),""))</f>
        <v/>
      </c>
      <c r="T361" s="44">
        <f>IF(COUNTA($A361:$R361)=0,"",IFERROR(IF($B361="","",MAX(0,ROUND((IF(OR($K361="Closed",$K361="Canceled"),IF($P361="",$Q361,$P361),'Settings'!$B$8)-$B361)*24,1))),""))</f>
        <v/>
      </c>
      <c r="U361" s="44">
        <f>IF(COUNTA($A361:$R361)=0,"",IFERROR(VLOOKUP($I361,'Settings'!$A$12:$B$15,2,FALSE),""))</f>
        <v/>
      </c>
      <c r="V361" s="45">
        <f>IF(COUNTA($A361:$R361)=0,"",IFERROR(IF(OR($B361="",$U361=""),"",$B361+$U361/24),""))</f>
        <v/>
      </c>
      <c r="W361" s="25">
        <f>IF(COUNTA($A361:$R361)=0,"",IFERROR(IF($V361="","",IF(OR($K361="Closed",$K361="Canceled"),IF(IF($P361="",$Q361,$P361)&lt;=$V361,"Met","Missed"),IF('Settings'!$B$8&gt;$V361,"Overdue","Within Target"))),""))</f>
        <v/>
      </c>
      <c r="X361" s="46">
        <f>IF(COUNTA($A361:$R361)=0,"",IFERROR(ROUND($S361/60*'Settings'!$B$5,2),0))</f>
        <v/>
      </c>
      <c r="Y361" s="46">
        <f>IF(COUNTA($A361:$R361)=0,"",IFERROR($R361+$X361,0))</f>
        <v/>
      </c>
      <c r="Z361" s="25">
        <f>IF(COUNTA($A361:$R361)=0,"",IFERROR(IF(OR($K361="Closed",$K361="Canceled"),"No",IF($O361="","Missing Due Date",IF(INT($O361)&lt;INT('Settings'!$B$8),"Overdue",IF(INT($O361)=INT('Settings'!$B$8),"Due Today",IF(INT($O361)&lt;=INT('Settings'!$B$8)+'Settings'!$B$6,"Due Soon","Upcoming"))))),"Check date"))</f>
        <v/>
      </c>
      <c r="AA361" s="27">
        <f>IF(COUNTA($A361:$R361)=0,"",IF($A361="","Missing ID",IF(COUNTIF($A$5:$A$1004,$A361)&gt;1,"Duplicate ID",IF(OR($B361="",$C361="",$D361="",$H361="",$I361="",$K361="",$L361="",$Q361=""),"Missing required field",IF(AND($K361="Closed",$P361=""),"Closed without Resolved At",IF(AND($P361&lt;&gt;"",$P361&lt;$B361),"Resolved before Reported",IF(AND($Q361&lt;&gt;"",$Q361&lt;$B361),"Last Updated before Reported","OK")))))))</f>
        <v/>
      </c>
    </row>
    <row r="362">
      <c r="A362" s="17" t="n"/>
      <c r="B362" s="41" t="n"/>
      <c r="C362" s="42" t="n"/>
      <c r="D362" s="17" t="n"/>
      <c r="E362" s="20" t="n"/>
      <c r="F362" s="17" t="n"/>
      <c r="G362" s="17" t="n"/>
      <c r="H362" s="17" t="n"/>
      <c r="I362" s="17" t="n"/>
      <c r="J362" s="41" t="n"/>
      <c r="K362" s="17" t="n"/>
      <c r="L362" s="17" t="n"/>
      <c r="M362" s="17" t="n"/>
      <c r="N362" s="20" t="n"/>
      <c r="O362" s="42" t="n"/>
      <c r="P362" s="41" t="n"/>
      <c r="Q362" s="41" t="n"/>
      <c r="R362" s="43" t="n"/>
      <c r="S362" s="22">
        <f>IF(COUNTA($A362:$R362)=0,"",IFERROR(IF($J362="","",MAX(0,ROUND((IF(OR($K362="Closed",$K362="Canceled"),IF($P362="",$Q362,$P362),'Settings'!$B$8)-$J362)*1440,0))),""))</f>
        <v/>
      </c>
      <c r="T362" s="44">
        <f>IF(COUNTA($A362:$R362)=0,"",IFERROR(IF($B362="","",MAX(0,ROUND((IF(OR($K362="Closed",$K362="Canceled"),IF($P362="",$Q362,$P362),'Settings'!$B$8)-$B362)*24,1))),""))</f>
        <v/>
      </c>
      <c r="U362" s="44">
        <f>IF(COUNTA($A362:$R362)=0,"",IFERROR(VLOOKUP($I362,'Settings'!$A$12:$B$15,2,FALSE),""))</f>
        <v/>
      </c>
      <c r="V362" s="45">
        <f>IF(COUNTA($A362:$R362)=0,"",IFERROR(IF(OR($B362="",$U362=""),"",$B362+$U362/24),""))</f>
        <v/>
      </c>
      <c r="W362" s="25">
        <f>IF(COUNTA($A362:$R362)=0,"",IFERROR(IF($V362="","",IF(OR($K362="Closed",$K362="Canceled"),IF(IF($P362="",$Q362,$P362)&lt;=$V362,"Met","Missed"),IF('Settings'!$B$8&gt;$V362,"Overdue","Within Target"))),""))</f>
        <v/>
      </c>
      <c r="X362" s="46">
        <f>IF(COUNTA($A362:$R362)=0,"",IFERROR(ROUND($S362/60*'Settings'!$B$5,2),0))</f>
        <v/>
      </c>
      <c r="Y362" s="46">
        <f>IF(COUNTA($A362:$R362)=0,"",IFERROR($R362+$X362,0))</f>
        <v/>
      </c>
      <c r="Z362" s="25">
        <f>IF(COUNTA($A362:$R362)=0,"",IFERROR(IF(OR($K362="Closed",$K362="Canceled"),"No",IF($O362="","Missing Due Date",IF(INT($O362)&lt;INT('Settings'!$B$8),"Overdue",IF(INT($O362)=INT('Settings'!$B$8),"Due Today",IF(INT($O362)&lt;=INT('Settings'!$B$8)+'Settings'!$B$6,"Due Soon","Upcoming"))))),"Check date"))</f>
        <v/>
      </c>
      <c r="AA362" s="27">
        <f>IF(COUNTA($A362:$R362)=0,"",IF($A362="","Missing ID",IF(COUNTIF($A$5:$A$1004,$A362)&gt;1,"Duplicate ID",IF(OR($B362="",$C362="",$D362="",$H362="",$I362="",$K362="",$L362="",$Q362=""),"Missing required field",IF(AND($K362="Closed",$P362=""),"Closed without Resolved At",IF(AND($P362&lt;&gt;"",$P362&lt;$B362),"Resolved before Reported",IF(AND($Q362&lt;&gt;"",$Q362&lt;$B362),"Last Updated before Reported","OK")))))))</f>
        <v/>
      </c>
    </row>
    <row r="363">
      <c r="A363" s="17" t="n"/>
      <c r="B363" s="41" t="n"/>
      <c r="C363" s="42" t="n"/>
      <c r="D363" s="17" t="n"/>
      <c r="E363" s="20" t="n"/>
      <c r="F363" s="17" t="n"/>
      <c r="G363" s="17" t="n"/>
      <c r="H363" s="17" t="n"/>
      <c r="I363" s="17" t="n"/>
      <c r="J363" s="41" t="n"/>
      <c r="K363" s="17" t="n"/>
      <c r="L363" s="17" t="n"/>
      <c r="M363" s="17" t="n"/>
      <c r="N363" s="20" t="n"/>
      <c r="O363" s="42" t="n"/>
      <c r="P363" s="41" t="n"/>
      <c r="Q363" s="41" t="n"/>
      <c r="R363" s="43" t="n"/>
      <c r="S363" s="22">
        <f>IF(COUNTA($A363:$R363)=0,"",IFERROR(IF($J363="","",MAX(0,ROUND((IF(OR($K363="Closed",$K363="Canceled"),IF($P363="",$Q363,$P363),'Settings'!$B$8)-$J363)*1440,0))),""))</f>
        <v/>
      </c>
      <c r="T363" s="44">
        <f>IF(COUNTA($A363:$R363)=0,"",IFERROR(IF($B363="","",MAX(0,ROUND((IF(OR($K363="Closed",$K363="Canceled"),IF($P363="",$Q363,$P363),'Settings'!$B$8)-$B363)*24,1))),""))</f>
        <v/>
      </c>
      <c r="U363" s="44">
        <f>IF(COUNTA($A363:$R363)=0,"",IFERROR(VLOOKUP($I363,'Settings'!$A$12:$B$15,2,FALSE),""))</f>
        <v/>
      </c>
      <c r="V363" s="45">
        <f>IF(COUNTA($A363:$R363)=0,"",IFERROR(IF(OR($B363="",$U363=""),"",$B363+$U363/24),""))</f>
        <v/>
      </c>
      <c r="W363" s="25">
        <f>IF(COUNTA($A363:$R363)=0,"",IFERROR(IF($V363="","",IF(OR($K363="Closed",$K363="Canceled"),IF(IF($P363="",$Q363,$P363)&lt;=$V363,"Met","Missed"),IF('Settings'!$B$8&gt;$V363,"Overdue","Within Target"))),""))</f>
        <v/>
      </c>
      <c r="X363" s="46">
        <f>IF(COUNTA($A363:$R363)=0,"",IFERROR(ROUND($S363/60*'Settings'!$B$5,2),0))</f>
        <v/>
      </c>
      <c r="Y363" s="46">
        <f>IF(COUNTA($A363:$R363)=0,"",IFERROR($R363+$X363,0))</f>
        <v/>
      </c>
      <c r="Z363" s="25">
        <f>IF(COUNTA($A363:$R363)=0,"",IFERROR(IF(OR($K363="Closed",$K363="Canceled"),"No",IF($O363="","Missing Due Date",IF(INT($O363)&lt;INT('Settings'!$B$8),"Overdue",IF(INT($O363)=INT('Settings'!$B$8),"Due Today",IF(INT($O363)&lt;=INT('Settings'!$B$8)+'Settings'!$B$6,"Due Soon","Upcoming"))))),"Check date"))</f>
        <v/>
      </c>
      <c r="AA363" s="27">
        <f>IF(COUNTA($A363:$R363)=0,"",IF($A363="","Missing ID",IF(COUNTIF($A$5:$A$1004,$A363)&gt;1,"Duplicate ID",IF(OR($B363="",$C363="",$D363="",$H363="",$I363="",$K363="",$L363="",$Q363=""),"Missing required field",IF(AND($K363="Closed",$P363=""),"Closed without Resolved At",IF(AND($P363&lt;&gt;"",$P363&lt;$B363),"Resolved before Reported",IF(AND($Q363&lt;&gt;"",$Q363&lt;$B363),"Last Updated before Reported","OK")))))))</f>
        <v/>
      </c>
    </row>
    <row r="364">
      <c r="A364" s="17" t="n"/>
      <c r="B364" s="41" t="n"/>
      <c r="C364" s="42" t="n"/>
      <c r="D364" s="17" t="n"/>
      <c r="E364" s="20" t="n"/>
      <c r="F364" s="17" t="n"/>
      <c r="G364" s="17" t="n"/>
      <c r="H364" s="17" t="n"/>
      <c r="I364" s="17" t="n"/>
      <c r="J364" s="41" t="n"/>
      <c r="K364" s="17" t="n"/>
      <c r="L364" s="17" t="n"/>
      <c r="M364" s="17" t="n"/>
      <c r="N364" s="20" t="n"/>
      <c r="O364" s="42" t="n"/>
      <c r="P364" s="41" t="n"/>
      <c r="Q364" s="41" t="n"/>
      <c r="R364" s="43" t="n"/>
      <c r="S364" s="22">
        <f>IF(COUNTA($A364:$R364)=0,"",IFERROR(IF($J364="","",MAX(0,ROUND((IF(OR($K364="Closed",$K364="Canceled"),IF($P364="",$Q364,$P364),'Settings'!$B$8)-$J364)*1440,0))),""))</f>
        <v/>
      </c>
      <c r="T364" s="44">
        <f>IF(COUNTA($A364:$R364)=0,"",IFERROR(IF($B364="","",MAX(0,ROUND((IF(OR($K364="Closed",$K364="Canceled"),IF($P364="",$Q364,$P364),'Settings'!$B$8)-$B364)*24,1))),""))</f>
        <v/>
      </c>
      <c r="U364" s="44">
        <f>IF(COUNTA($A364:$R364)=0,"",IFERROR(VLOOKUP($I364,'Settings'!$A$12:$B$15,2,FALSE),""))</f>
        <v/>
      </c>
      <c r="V364" s="45">
        <f>IF(COUNTA($A364:$R364)=0,"",IFERROR(IF(OR($B364="",$U364=""),"",$B364+$U364/24),""))</f>
        <v/>
      </c>
      <c r="W364" s="25">
        <f>IF(COUNTA($A364:$R364)=0,"",IFERROR(IF($V364="","",IF(OR($K364="Closed",$K364="Canceled"),IF(IF($P364="",$Q364,$P364)&lt;=$V364,"Met","Missed"),IF('Settings'!$B$8&gt;$V364,"Overdue","Within Target"))),""))</f>
        <v/>
      </c>
      <c r="X364" s="46">
        <f>IF(COUNTA($A364:$R364)=0,"",IFERROR(ROUND($S364/60*'Settings'!$B$5,2),0))</f>
        <v/>
      </c>
      <c r="Y364" s="46">
        <f>IF(COUNTA($A364:$R364)=0,"",IFERROR($R364+$X364,0))</f>
        <v/>
      </c>
      <c r="Z364" s="25">
        <f>IF(COUNTA($A364:$R364)=0,"",IFERROR(IF(OR($K364="Closed",$K364="Canceled"),"No",IF($O364="","Missing Due Date",IF(INT($O364)&lt;INT('Settings'!$B$8),"Overdue",IF(INT($O364)=INT('Settings'!$B$8),"Due Today",IF(INT($O364)&lt;=INT('Settings'!$B$8)+'Settings'!$B$6,"Due Soon","Upcoming"))))),"Check date"))</f>
        <v/>
      </c>
      <c r="AA364" s="27">
        <f>IF(COUNTA($A364:$R364)=0,"",IF($A364="","Missing ID",IF(COUNTIF($A$5:$A$1004,$A364)&gt;1,"Duplicate ID",IF(OR($B364="",$C364="",$D364="",$H364="",$I364="",$K364="",$L364="",$Q364=""),"Missing required field",IF(AND($K364="Closed",$P364=""),"Closed without Resolved At",IF(AND($P364&lt;&gt;"",$P364&lt;$B364),"Resolved before Reported",IF(AND($Q364&lt;&gt;"",$Q364&lt;$B364),"Last Updated before Reported","OK")))))))</f>
        <v/>
      </c>
    </row>
    <row r="365">
      <c r="A365" s="17" t="n"/>
      <c r="B365" s="41" t="n"/>
      <c r="C365" s="42" t="n"/>
      <c r="D365" s="17" t="n"/>
      <c r="E365" s="20" t="n"/>
      <c r="F365" s="17" t="n"/>
      <c r="G365" s="17" t="n"/>
      <c r="H365" s="17" t="n"/>
      <c r="I365" s="17" t="n"/>
      <c r="J365" s="41" t="n"/>
      <c r="K365" s="17" t="n"/>
      <c r="L365" s="17" t="n"/>
      <c r="M365" s="17" t="n"/>
      <c r="N365" s="20" t="n"/>
      <c r="O365" s="42" t="n"/>
      <c r="P365" s="41" t="n"/>
      <c r="Q365" s="41" t="n"/>
      <c r="R365" s="43" t="n"/>
      <c r="S365" s="22">
        <f>IF(COUNTA($A365:$R365)=0,"",IFERROR(IF($J365="","",MAX(0,ROUND((IF(OR($K365="Closed",$K365="Canceled"),IF($P365="",$Q365,$P365),'Settings'!$B$8)-$J365)*1440,0))),""))</f>
        <v/>
      </c>
      <c r="T365" s="44">
        <f>IF(COUNTA($A365:$R365)=0,"",IFERROR(IF($B365="","",MAX(0,ROUND((IF(OR($K365="Closed",$K365="Canceled"),IF($P365="",$Q365,$P365),'Settings'!$B$8)-$B365)*24,1))),""))</f>
        <v/>
      </c>
      <c r="U365" s="44">
        <f>IF(COUNTA($A365:$R365)=0,"",IFERROR(VLOOKUP($I365,'Settings'!$A$12:$B$15,2,FALSE),""))</f>
        <v/>
      </c>
      <c r="V365" s="45">
        <f>IF(COUNTA($A365:$R365)=0,"",IFERROR(IF(OR($B365="",$U365=""),"",$B365+$U365/24),""))</f>
        <v/>
      </c>
      <c r="W365" s="25">
        <f>IF(COUNTA($A365:$R365)=0,"",IFERROR(IF($V365="","",IF(OR($K365="Closed",$K365="Canceled"),IF(IF($P365="",$Q365,$P365)&lt;=$V365,"Met","Missed"),IF('Settings'!$B$8&gt;$V365,"Overdue","Within Target"))),""))</f>
        <v/>
      </c>
      <c r="X365" s="46">
        <f>IF(COUNTA($A365:$R365)=0,"",IFERROR(ROUND($S365/60*'Settings'!$B$5,2),0))</f>
        <v/>
      </c>
      <c r="Y365" s="46">
        <f>IF(COUNTA($A365:$R365)=0,"",IFERROR($R365+$X365,0))</f>
        <v/>
      </c>
      <c r="Z365" s="25">
        <f>IF(COUNTA($A365:$R365)=0,"",IFERROR(IF(OR($K365="Closed",$K365="Canceled"),"No",IF($O365="","Missing Due Date",IF(INT($O365)&lt;INT('Settings'!$B$8),"Overdue",IF(INT($O365)=INT('Settings'!$B$8),"Due Today",IF(INT($O365)&lt;=INT('Settings'!$B$8)+'Settings'!$B$6,"Due Soon","Upcoming"))))),"Check date"))</f>
        <v/>
      </c>
      <c r="AA365" s="27">
        <f>IF(COUNTA($A365:$R365)=0,"",IF($A365="","Missing ID",IF(COUNTIF($A$5:$A$1004,$A365)&gt;1,"Duplicate ID",IF(OR($B365="",$C365="",$D365="",$H365="",$I365="",$K365="",$L365="",$Q365=""),"Missing required field",IF(AND($K365="Closed",$P365=""),"Closed without Resolved At",IF(AND($P365&lt;&gt;"",$P365&lt;$B365),"Resolved before Reported",IF(AND($Q365&lt;&gt;"",$Q365&lt;$B365),"Last Updated before Reported","OK")))))))</f>
        <v/>
      </c>
    </row>
    <row r="366">
      <c r="A366" s="17" t="n"/>
      <c r="B366" s="41" t="n"/>
      <c r="C366" s="42" t="n"/>
      <c r="D366" s="17" t="n"/>
      <c r="E366" s="20" t="n"/>
      <c r="F366" s="17" t="n"/>
      <c r="G366" s="17" t="n"/>
      <c r="H366" s="17" t="n"/>
      <c r="I366" s="17" t="n"/>
      <c r="J366" s="41" t="n"/>
      <c r="K366" s="17" t="n"/>
      <c r="L366" s="17" t="n"/>
      <c r="M366" s="17" t="n"/>
      <c r="N366" s="20" t="n"/>
      <c r="O366" s="42" t="n"/>
      <c r="P366" s="41" t="n"/>
      <c r="Q366" s="41" t="n"/>
      <c r="R366" s="43" t="n"/>
      <c r="S366" s="22">
        <f>IF(COUNTA($A366:$R366)=0,"",IFERROR(IF($J366="","",MAX(0,ROUND((IF(OR($K366="Closed",$K366="Canceled"),IF($P366="",$Q366,$P366),'Settings'!$B$8)-$J366)*1440,0))),""))</f>
        <v/>
      </c>
      <c r="T366" s="44">
        <f>IF(COUNTA($A366:$R366)=0,"",IFERROR(IF($B366="","",MAX(0,ROUND((IF(OR($K366="Closed",$K366="Canceled"),IF($P366="",$Q366,$P366),'Settings'!$B$8)-$B366)*24,1))),""))</f>
        <v/>
      </c>
      <c r="U366" s="44">
        <f>IF(COUNTA($A366:$R366)=0,"",IFERROR(VLOOKUP($I366,'Settings'!$A$12:$B$15,2,FALSE),""))</f>
        <v/>
      </c>
      <c r="V366" s="45">
        <f>IF(COUNTA($A366:$R366)=0,"",IFERROR(IF(OR($B366="",$U366=""),"",$B366+$U366/24),""))</f>
        <v/>
      </c>
      <c r="W366" s="25">
        <f>IF(COUNTA($A366:$R366)=0,"",IFERROR(IF($V366="","",IF(OR($K366="Closed",$K366="Canceled"),IF(IF($P366="",$Q366,$P366)&lt;=$V366,"Met","Missed"),IF('Settings'!$B$8&gt;$V366,"Overdue","Within Target"))),""))</f>
        <v/>
      </c>
      <c r="X366" s="46">
        <f>IF(COUNTA($A366:$R366)=0,"",IFERROR(ROUND($S366/60*'Settings'!$B$5,2),0))</f>
        <v/>
      </c>
      <c r="Y366" s="46">
        <f>IF(COUNTA($A366:$R366)=0,"",IFERROR($R366+$X366,0))</f>
        <v/>
      </c>
      <c r="Z366" s="25">
        <f>IF(COUNTA($A366:$R366)=0,"",IFERROR(IF(OR($K366="Closed",$K366="Canceled"),"No",IF($O366="","Missing Due Date",IF(INT($O366)&lt;INT('Settings'!$B$8),"Overdue",IF(INT($O366)=INT('Settings'!$B$8),"Due Today",IF(INT($O366)&lt;=INT('Settings'!$B$8)+'Settings'!$B$6,"Due Soon","Upcoming"))))),"Check date"))</f>
        <v/>
      </c>
      <c r="AA366" s="27">
        <f>IF(COUNTA($A366:$R366)=0,"",IF($A366="","Missing ID",IF(COUNTIF($A$5:$A$1004,$A366)&gt;1,"Duplicate ID",IF(OR($B366="",$C366="",$D366="",$H366="",$I366="",$K366="",$L366="",$Q366=""),"Missing required field",IF(AND($K366="Closed",$P366=""),"Closed without Resolved At",IF(AND($P366&lt;&gt;"",$P366&lt;$B366),"Resolved before Reported",IF(AND($Q366&lt;&gt;"",$Q366&lt;$B366),"Last Updated before Reported","OK")))))))</f>
        <v/>
      </c>
    </row>
    <row r="367">
      <c r="A367" s="17" t="n"/>
      <c r="B367" s="41" t="n"/>
      <c r="C367" s="42" t="n"/>
      <c r="D367" s="17" t="n"/>
      <c r="E367" s="20" t="n"/>
      <c r="F367" s="17" t="n"/>
      <c r="G367" s="17" t="n"/>
      <c r="H367" s="17" t="n"/>
      <c r="I367" s="17" t="n"/>
      <c r="J367" s="41" t="n"/>
      <c r="K367" s="17" t="n"/>
      <c r="L367" s="17" t="n"/>
      <c r="M367" s="17" t="n"/>
      <c r="N367" s="20" t="n"/>
      <c r="O367" s="42" t="n"/>
      <c r="P367" s="41" t="n"/>
      <c r="Q367" s="41" t="n"/>
      <c r="R367" s="43" t="n"/>
      <c r="S367" s="22">
        <f>IF(COUNTA($A367:$R367)=0,"",IFERROR(IF($J367="","",MAX(0,ROUND((IF(OR($K367="Closed",$K367="Canceled"),IF($P367="",$Q367,$P367),'Settings'!$B$8)-$J367)*1440,0))),""))</f>
        <v/>
      </c>
      <c r="T367" s="44">
        <f>IF(COUNTA($A367:$R367)=0,"",IFERROR(IF($B367="","",MAX(0,ROUND((IF(OR($K367="Closed",$K367="Canceled"),IF($P367="",$Q367,$P367),'Settings'!$B$8)-$B367)*24,1))),""))</f>
        <v/>
      </c>
      <c r="U367" s="44">
        <f>IF(COUNTA($A367:$R367)=0,"",IFERROR(VLOOKUP($I367,'Settings'!$A$12:$B$15,2,FALSE),""))</f>
        <v/>
      </c>
      <c r="V367" s="45">
        <f>IF(COUNTA($A367:$R367)=0,"",IFERROR(IF(OR($B367="",$U367=""),"",$B367+$U367/24),""))</f>
        <v/>
      </c>
      <c r="W367" s="25">
        <f>IF(COUNTA($A367:$R367)=0,"",IFERROR(IF($V367="","",IF(OR($K367="Closed",$K367="Canceled"),IF(IF($P367="",$Q367,$P367)&lt;=$V367,"Met","Missed"),IF('Settings'!$B$8&gt;$V367,"Overdue","Within Target"))),""))</f>
        <v/>
      </c>
      <c r="X367" s="46">
        <f>IF(COUNTA($A367:$R367)=0,"",IFERROR(ROUND($S367/60*'Settings'!$B$5,2),0))</f>
        <v/>
      </c>
      <c r="Y367" s="46">
        <f>IF(COUNTA($A367:$R367)=0,"",IFERROR($R367+$X367,0))</f>
        <v/>
      </c>
      <c r="Z367" s="25">
        <f>IF(COUNTA($A367:$R367)=0,"",IFERROR(IF(OR($K367="Closed",$K367="Canceled"),"No",IF($O367="","Missing Due Date",IF(INT($O367)&lt;INT('Settings'!$B$8),"Overdue",IF(INT($O367)=INT('Settings'!$B$8),"Due Today",IF(INT($O367)&lt;=INT('Settings'!$B$8)+'Settings'!$B$6,"Due Soon","Upcoming"))))),"Check date"))</f>
        <v/>
      </c>
      <c r="AA367" s="27">
        <f>IF(COUNTA($A367:$R367)=0,"",IF($A367="","Missing ID",IF(COUNTIF($A$5:$A$1004,$A367)&gt;1,"Duplicate ID",IF(OR($B367="",$C367="",$D367="",$H367="",$I367="",$K367="",$L367="",$Q367=""),"Missing required field",IF(AND($K367="Closed",$P367=""),"Closed without Resolved At",IF(AND($P367&lt;&gt;"",$P367&lt;$B367),"Resolved before Reported",IF(AND($Q367&lt;&gt;"",$Q367&lt;$B367),"Last Updated before Reported","OK")))))))</f>
        <v/>
      </c>
    </row>
    <row r="368">
      <c r="A368" s="17" t="n"/>
      <c r="B368" s="41" t="n"/>
      <c r="C368" s="42" t="n"/>
      <c r="D368" s="17" t="n"/>
      <c r="E368" s="20" t="n"/>
      <c r="F368" s="17" t="n"/>
      <c r="G368" s="17" t="n"/>
      <c r="H368" s="17" t="n"/>
      <c r="I368" s="17" t="n"/>
      <c r="J368" s="41" t="n"/>
      <c r="K368" s="17" t="n"/>
      <c r="L368" s="17" t="n"/>
      <c r="M368" s="17" t="n"/>
      <c r="N368" s="20" t="n"/>
      <c r="O368" s="42" t="n"/>
      <c r="P368" s="41" t="n"/>
      <c r="Q368" s="41" t="n"/>
      <c r="R368" s="43" t="n"/>
      <c r="S368" s="22">
        <f>IF(COUNTA($A368:$R368)=0,"",IFERROR(IF($J368="","",MAX(0,ROUND((IF(OR($K368="Closed",$K368="Canceled"),IF($P368="",$Q368,$P368),'Settings'!$B$8)-$J368)*1440,0))),""))</f>
        <v/>
      </c>
      <c r="T368" s="44">
        <f>IF(COUNTA($A368:$R368)=0,"",IFERROR(IF($B368="","",MAX(0,ROUND((IF(OR($K368="Closed",$K368="Canceled"),IF($P368="",$Q368,$P368),'Settings'!$B$8)-$B368)*24,1))),""))</f>
        <v/>
      </c>
      <c r="U368" s="44">
        <f>IF(COUNTA($A368:$R368)=0,"",IFERROR(VLOOKUP($I368,'Settings'!$A$12:$B$15,2,FALSE),""))</f>
        <v/>
      </c>
      <c r="V368" s="45">
        <f>IF(COUNTA($A368:$R368)=0,"",IFERROR(IF(OR($B368="",$U368=""),"",$B368+$U368/24),""))</f>
        <v/>
      </c>
      <c r="W368" s="25">
        <f>IF(COUNTA($A368:$R368)=0,"",IFERROR(IF($V368="","",IF(OR($K368="Closed",$K368="Canceled"),IF(IF($P368="",$Q368,$P368)&lt;=$V368,"Met","Missed"),IF('Settings'!$B$8&gt;$V368,"Overdue","Within Target"))),""))</f>
        <v/>
      </c>
      <c r="X368" s="46">
        <f>IF(COUNTA($A368:$R368)=0,"",IFERROR(ROUND($S368/60*'Settings'!$B$5,2),0))</f>
        <v/>
      </c>
      <c r="Y368" s="46">
        <f>IF(COUNTA($A368:$R368)=0,"",IFERROR($R368+$X368,0))</f>
        <v/>
      </c>
      <c r="Z368" s="25">
        <f>IF(COUNTA($A368:$R368)=0,"",IFERROR(IF(OR($K368="Closed",$K368="Canceled"),"No",IF($O368="","Missing Due Date",IF(INT($O368)&lt;INT('Settings'!$B$8),"Overdue",IF(INT($O368)=INT('Settings'!$B$8),"Due Today",IF(INT($O368)&lt;=INT('Settings'!$B$8)+'Settings'!$B$6,"Due Soon","Upcoming"))))),"Check date"))</f>
        <v/>
      </c>
      <c r="AA368" s="27">
        <f>IF(COUNTA($A368:$R368)=0,"",IF($A368="","Missing ID",IF(COUNTIF($A$5:$A$1004,$A368)&gt;1,"Duplicate ID",IF(OR($B368="",$C368="",$D368="",$H368="",$I368="",$K368="",$L368="",$Q368=""),"Missing required field",IF(AND($K368="Closed",$P368=""),"Closed without Resolved At",IF(AND($P368&lt;&gt;"",$P368&lt;$B368),"Resolved before Reported",IF(AND($Q368&lt;&gt;"",$Q368&lt;$B368),"Last Updated before Reported","OK")))))))</f>
        <v/>
      </c>
    </row>
    <row r="369">
      <c r="A369" s="17" t="n"/>
      <c r="B369" s="41" t="n"/>
      <c r="C369" s="42" t="n"/>
      <c r="D369" s="17" t="n"/>
      <c r="E369" s="20" t="n"/>
      <c r="F369" s="17" t="n"/>
      <c r="G369" s="17" t="n"/>
      <c r="H369" s="17" t="n"/>
      <c r="I369" s="17" t="n"/>
      <c r="J369" s="41" t="n"/>
      <c r="K369" s="17" t="n"/>
      <c r="L369" s="17" t="n"/>
      <c r="M369" s="17" t="n"/>
      <c r="N369" s="20" t="n"/>
      <c r="O369" s="42" t="n"/>
      <c r="P369" s="41" t="n"/>
      <c r="Q369" s="41" t="n"/>
      <c r="R369" s="43" t="n"/>
      <c r="S369" s="22">
        <f>IF(COUNTA($A369:$R369)=0,"",IFERROR(IF($J369="","",MAX(0,ROUND((IF(OR($K369="Closed",$K369="Canceled"),IF($P369="",$Q369,$P369),'Settings'!$B$8)-$J369)*1440,0))),""))</f>
        <v/>
      </c>
      <c r="T369" s="44">
        <f>IF(COUNTA($A369:$R369)=0,"",IFERROR(IF($B369="","",MAX(0,ROUND((IF(OR($K369="Closed",$K369="Canceled"),IF($P369="",$Q369,$P369),'Settings'!$B$8)-$B369)*24,1))),""))</f>
        <v/>
      </c>
      <c r="U369" s="44">
        <f>IF(COUNTA($A369:$R369)=0,"",IFERROR(VLOOKUP($I369,'Settings'!$A$12:$B$15,2,FALSE),""))</f>
        <v/>
      </c>
      <c r="V369" s="45">
        <f>IF(COUNTA($A369:$R369)=0,"",IFERROR(IF(OR($B369="",$U369=""),"",$B369+$U369/24),""))</f>
        <v/>
      </c>
      <c r="W369" s="25">
        <f>IF(COUNTA($A369:$R369)=0,"",IFERROR(IF($V369="","",IF(OR($K369="Closed",$K369="Canceled"),IF(IF($P369="",$Q369,$P369)&lt;=$V369,"Met","Missed"),IF('Settings'!$B$8&gt;$V369,"Overdue","Within Target"))),""))</f>
        <v/>
      </c>
      <c r="X369" s="46">
        <f>IF(COUNTA($A369:$R369)=0,"",IFERROR(ROUND($S369/60*'Settings'!$B$5,2),0))</f>
        <v/>
      </c>
      <c r="Y369" s="46">
        <f>IF(COUNTA($A369:$R369)=0,"",IFERROR($R369+$X369,0))</f>
        <v/>
      </c>
      <c r="Z369" s="25">
        <f>IF(COUNTA($A369:$R369)=0,"",IFERROR(IF(OR($K369="Closed",$K369="Canceled"),"No",IF($O369="","Missing Due Date",IF(INT($O369)&lt;INT('Settings'!$B$8),"Overdue",IF(INT($O369)=INT('Settings'!$B$8),"Due Today",IF(INT($O369)&lt;=INT('Settings'!$B$8)+'Settings'!$B$6,"Due Soon","Upcoming"))))),"Check date"))</f>
        <v/>
      </c>
      <c r="AA369" s="27">
        <f>IF(COUNTA($A369:$R369)=0,"",IF($A369="","Missing ID",IF(COUNTIF($A$5:$A$1004,$A369)&gt;1,"Duplicate ID",IF(OR($B369="",$C369="",$D369="",$H369="",$I369="",$K369="",$L369="",$Q369=""),"Missing required field",IF(AND($K369="Closed",$P369=""),"Closed without Resolved At",IF(AND($P369&lt;&gt;"",$P369&lt;$B369),"Resolved before Reported",IF(AND($Q369&lt;&gt;"",$Q369&lt;$B369),"Last Updated before Reported","OK")))))))</f>
        <v/>
      </c>
    </row>
    <row r="370">
      <c r="A370" s="17" t="n"/>
      <c r="B370" s="41" t="n"/>
      <c r="C370" s="42" t="n"/>
      <c r="D370" s="17" t="n"/>
      <c r="E370" s="20" t="n"/>
      <c r="F370" s="17" t="n"/>
      <c r="G370" s="17" t="n"/>
      <c r="H370" s="17" t="n"/>
      <c r="I370" s="17" t="n"/>
      <c r="J370" s="41" t="n"/>
      <c r="K370" s="17" t="n"/>
      <c r="L370" s="17" t="n"/>
      <c r="M370" s="17" t="n"/>
      <c r="N370" s="20" t="n"/>
      <c r="O370" s="42" t="n"/>
      <c r="P370" s="41" t="n"/>
      <c r="Q370" s="41" t="n"/>
      <c r="R370" s="43" t="n"/>
      <c r="S370" s="22">
        <f>IF(COUNTA($A370:$R370)=0,"",IFERROR(IF($J370="","",MAX(0,ROUND((IF(OR($K370="Closed",$K370="Canceled"),IF($P370="",$Q370,$P370),'Settings'!$B$8)-$J370)*1440,0))),""))</f>
        <v/>
      </c>
      <c r="T370" s="44">
        <f>IF(COUNTA($A370:$R370)=0,"",IFERROR(IF($B370="","",MAX(0,ROUND((IF(OR($K370="Closed",$K370="Canceled"),IF($P370="",$Q370,$P370),'Settings'!$B$8)-$B370)*24,1))),""))</f>
        <v/>
      </c>
      <c r="U370" s="44">
        <f>IF(COUNTA($A370:$R370)=0,"",IFERROR(VLOOKUP($I370,'Settings'!$A$12:$B$15,2,FALSE),""))</f>
        <v/>
      </c>
      <c r="V370" s="45">
        <f>IF(COUNTA($A370:$R370)=0,"",IFERROR(IF(OR($B370="",$U370=""),"",$B370+$U370/24),""))</f>
        <v/>
      </c>
      <c r="W370" s="25">
        <f>IF(COUNTA($A370:$R370)=0,"",IFERROR(IF($V370="","",IF(OR($K370="Closed",$K370="Canceled"),IF(IF($P370="",$Q370,$P370)&lt;=$V370,"Met","Missed"),IF('Settings'!$B$8&gt;$V370,"Overdue","Within Target"))),""))</f>
        <v/>
      </c>
      <c r="X370" s="46">
        <f>IF(COUNTA($A370:$R370)=0,"",IFERROR(ROUND($S370/60*'Settings'!$B$5,2),0))</f>
        <v/>
      </c>
      <c r="Y370" s="46">
        <f>IF(COUNTA($A370:$R370)=0,"",IFERROR($R370+$X370,0))</f>
        <v/>
      </c>
      <c r="Z370" s="25">
        <f>IF(COUNTA($A370:$R370)=0,"",IFERROR(IF(OR($K370="Closed",$K370="Canceled"),"No",IF($O370="","Missing Due Date",IF(INT($O370)&lt;INT('Settings'!$B$8),"Overdue",IF(INT($O370)=INT('Settings'!$B$8),"Due Today",IF(INT($O370)&lt;=INT('Settings'!$B$8)+'Settings'!$B$6,"Due Soon","Upcoming"))))),"Check date"))</f>
        <v/>
      </c>
      <c r="AA370" s="27">
        <f>IF(COUNTA($A370:$R370)=0,"",IF($A370="","Missing ID",IF(COUNTIF($A$5:$A$1004,$A370)&gt;1,"Duplicate ID",IF(OR($B370="",$C370="",$D370="",$H370="",$I370="",$K370="",$L370="",$Q370=""),"Missing required field",IF(AND($K370="Closed",$P370=""),"Closed without Resolved At",IF(AND($P370&lt;&gt;"",$P370&lt;$B370),"Resolved before Reported",IF(AND($Q370&lt;&gt;"",$Q370&lt;$B370),"Last Updated before Reported","OK")))))))</f>
        <v/>
      </c>
    </row>
    <row r="371">
      <c r="A371" s="17" t="n"/>
      <c r="B371" s="41" t="n"/>
      <c r="C371" s="42" t="n"/>
      <c r="D371" s="17" t="n"/>
      <c r="E371" s="20" t="n"/>
      <c r="F371" s="17" t="n"/>
      <c r="G371" s="17" t="n"/>
      <c r="H371" s="17" t="n"/>
      <c r="I371" s="17" t="n"/>
      <c r="J371" s="41" t="n"/>
      <c r="K371" s="17" t="n"/>
      <c r="L371" s="17" t="n"/>
      <c r="M371" s="17" t="n"/>
      <c r="N371" s="20" t="n"/>
      <c r="O371" s="42" t="n"/>
      <c r="P371" s="41" t="n"/>
      <c r="Q371" s="41" t="n"/>
      <c r="R371" s="43" t="n"/>
      <c r="S371" s="22">
        <f>IF(COUNTA($A371:$R371)=0,"",IFERROR(IF($J371="","",MAX(0,ROUND((IF(OR($K371="Closed",$K371="Canceled"),IF($P371="",$Q371,$P371),'Settings'!$B$8)-$J371)*1440,0))),""))</f>
        <v/>
      </c>
      <c r="T371" s="44">
        <f>IF(COUNTA($A371:$R371)=0,"",IFERROR(IF($B371="","",MAX(0,ROUND((IF(OR($K371="Closed",$K371="Canceled"),IF($P371="",$Q371,$P371),'Settings'!$B$8)-$B371)*24,1))),""))</f>
        <v/>
      </c>
      <c r="U371" s="44">
        <f>IF(COUNTA($A371:$R371)=0,"",IFERROR(VLOOKUP($I371,'Settings'!$A$12:$B$15,2,FALSE),""))</f>
        <v/>
      </c>
      <c r="V371" s="45">
        <f>IF(COUNTA($A371:$R371)=0,"",IFERROR(IF(OR($B371="",$U371=""),"",$B371+$U371/24),""))</f>
        <v/>
      </c>
      <c r="W371" s="25">
        <f>IF(COUNTA($A371:$R371)=0,"",IFERROR(IF($V371="","",IF(OR($K371="Closed",$K371="Canceled"),IF(IF($P371="",$Q371,$P371)&lt;=$V371,"Met","Missed"),IF('Settings'!$B$8&gt;$V371,"Overdue","Within Target"))),""))</f>
        <v/>
      </c>
      <c r="X371" s="46">
        <f>IF(COUNTA($A371:$R371)=0,"",IFERROR(ROUND($S371/60*'Settings'!$B$5,2),0))</f>
        <v/>
      </c>
      <c r="Y371" s="46">
        <f>IF(COUNTA($A371:$R371)=0,"",IFERROR($R371+$X371,0))</f>
        <v/>
      </c>
      <c r="Z371" s="25">
        <f>IF(COUNTA($A371:$R371)=0,"",IFERROR(IF(OR($K371="Closed",$K371="Canceled"),"No",IF($O371="","Missing Due Date",IF(INT($O371)&lt;INT('Settings'!$B$8),"Overdue",IF(INT($O371)=INT('Settings'!$B$8),"Due Today",IF(INT($O371)&lt;=INT('Settings'!$B$8)+'Settings'!$B$6,"Due Soon","Upcoming"))))),"Check date"))</f>
        <v/>
      </c>
      <c r="AA371" s="27">
        <f>IF(COUNTA($A371:$R371)=0,"",IF($A371="","Missing ID",IF(COUNTIF($A$5:$A$1004,$A371)&gt;1,"Duplicate ID",IF(OR($B371="",$C371="",$D371="",$H371="",$I371="",$K371="",$L371="",$Q371=""),"Missing required field",IF(AND($K371="Closed",$P371=""),"Closed without Resolved At",IF(AND($P371&lt;&gt;"",$P371&lt;$B371),"Resolved before Reported",IF(AND($Q371&lt;&gt;"",$Q371&lt;$B371),"Last Updated before Reported","OK")))))))</f>
        <v/>
      </c>
    </row>
    <row r="372">
      <c r="A372" s="17" t="n"/>
      <c r="B372" s="41" t="n"/>
      <c r="C372" s="42" t="n"/>
      <c r="D372" s="17" t="n"/>
      <c r="E372" s="20" t="n"/>
      <c r="F372" s="17" t="n"/>
      <c r="G372" s="17" t="n"/>
      <c r="H372" s="17" t="n"/>
      <c r="I372" s="17" t="n"/>
      <c r="J372" s="41" t="n"/>
      <c r="K372" s="17" t="n"/>
      <c r="L372" s="17" t="n"/>
      <c r="M372" s="17" t="n"/>
      <c r="N372" s="20" t="n"/>
      <c r="O372" s="42" t="n"/>
      <c r="P372" s="41" t="n"/>
      <c r="Q372" s="41" t="n"/>
      <c r="R372" s="43" t="n"/>
      <c r="S372" s="22">
        <f>IF(COUNTA($A372:$R372)=0,"",IFERROR(IF($J372="","",MAX(0,ROUND((IF(OR($K372="Closed",$K372="Canceled"),IF($P372="",$Q372,$P372),'Settings'!$B$8)-$J372)*1440,0))),""))</f>
        <v/>
      </c>
      <c r="T372" s="44">
        <f>IF(COUNTA($A372:$R372)=0,"",IFERROR(IF($B372="","",MAX(0,ROUND((IF(OR($K372="Closed",$K372="Canceled"),IF($P372="",$Q372,$P372),'Settings'!$B$8)-$B372)*24,1))),""))</f>
        <v/>
      </c>
      <c r="U372" s="44">
        <f>IF(COUNTA($A372:$R372)=0,"",IFERROR(VLOOKUP($I372,'Settings'!$A$12:$B$15,2,FALSE),""))</f>
        <v/>
      </c>
      <c r="V372" s="45">
        <f>IF(COUNTA($A372:$R372)=0,"",IFERROR(IF(OR($B372="",$U372=""),"",$B372+$U372/24),""))</f>
        <v/>
      </c>
      <c r="W372" s="25">
        <f>IF(COUNTA($A372:$R372)=0,"",IFERROR(IF($V372="","",IF(OR($K372="Closed",$K372="Canceled"),IF(IF($P372="",$Q372,$P372)&lt;=$V372,"Met","Missed"),IF('Settings'!$B$8&gt;$V372,"Overdue","Within Target"))),""))</f>
        <v/>
      </c>
      <c r="X372" s="46">
        <f>IF(COUNTA($A372:$R372)=0,"",IFERROR(ROUND($S372/60*'Settings'!$B$5,2),0))</f>
        <v/>
      </c>
      <c r="Y372" s="46">
        <f>IF(COUNTA($A372:$R372)=0,"",IFERROR($R372+$X372,0))</f>
        <v/>
      </c>
      <c r="Z372" s="25">
        <f>IF(COUNTA($A372:$R372)=0,"",IFERROR(IF(OR($K372="Closed",$K372="Canceled"),"No",IF($O372="","Missing Due Date",IF(INT($O372)&lt;INT('Settings'!$B$8),"Overdue",IF(INT($O372)=INT('Settings'!$B$8),"Due Today",IF(INT($O372)&lt;=INT('Settings'!$B$8)+'Settings'!$B$6,"Due Soon","Upcoming"))))),"Check date"))</f>
        <v/>
      </c>
      <c r="AA372" s="27">
        <f>IF(COUNTA($A372:$R372)=0,"",IF($A372="","Missing ID",IF(COUNTIF($A$5:$A$1004,$A372)&gt;1,"Duplicate ID",IF(OR($B372="",$C372="",$D372="",$H372="",$I372="",$K372="",$L372="",$Q372=""),"Missing required field",IF(AND($K372="Closed",$P372=""),"Closed without Resolved At",IF(AND($P372&lt;&gt;"",$P372&lt;$B372),"Resolved before Reported",IF(AND($Q372&lt;&gt;"",$Q372&lt;$B372),"Last Updated before Reported","OK")))))))</f>
        <v/>
      </c>
    </row>
    <row r="373">
      <c r="A373" s="17" t="n"/>
      <c r="B373" s="41" t="n"/>
      <c r="C373" s="42" t="n"/>
      <c r="D373" s="17" t="n"/>
      <c r="E373" s="20" t="n"/>
      <c r="F373" s="17" t="n"/>
      <c r="G373" s="17" t="n"/>
      <c r="H373" s="17" t="n"/>
      <c r="I373" s="17" t="n"/>
      <c r="J373" s="41" t="n"/>
      <c r="K373" s="17" t="n"/>
      <c r="L373" s="17" t="n"/>
      <c r="M373" s="17" t="n"/>
      <c r="N373" s="20" t="n"/>
      <c r="O373" s="42" t="n"/>
      <c r="P373" s="41" t="n"/>
      <c r="Q373" s="41" t="n"/>
      <c r="R373" s="43" t="n"/>
      <c r="S373" s="22">
        <f>IF(COUNTA($A373:$R373)=0,"",IFERROR(IF($J373="","",MAX(0,ROUND((IF(OR($K373="Closed",$K373="Canceled"),IF($P373="",$Q373,$P373),'Settings'!$B$8)-$J373)*1440,0))),""))</f>
        <v/>
      </c>
      <c r="T373" s="44">
        <f>IF(COUNTA($A373:$R373)=0,"",IFERROR(IF($B373="","",MAX(0,ROUND((IF(OR($K373="Closed",$K373="Canceled"),IF($P373="",$Q373,$P373),'Settings'!$B$8)-$B373)*24,1))),""))</f>
        <v/>
      </c>
      <c r="U373" s="44">
        <f>IF(COUNTA($A373:$R373)=0,"",IFERROR(VLOOKUP($I373,'Settings'!$A$12:$B$15,2,FALSE),""))</f>
        <v/>
      </c>
      <c r="V373" s="45">
        <f>IF(COUNTA($A373:$R373)=0,"",IFERROR(IF(OR($B373="",$U373=""),"",$B373+$U373/24),""))</f>
        <v/>
      </c>
      <c r="W373" s="25">
        <f>IF(COUNTA($A373:$R373)=0,"",IFERROR(IF($V373="","",IF(OR($K373="Closed",$K373="Canceled"),IF(IF($P373="",$Q373,$P373)&lt;=$V373,"Met","Missed"),IF('Settings'!$B$8&gt;$V373,"Overdue","Within Target"))),""))</f>
        <v/>
      </c>
      <c r="X373" s="46">
        <f>IF(COUNTA($A373:$R373)=0,"",IFERROR(ROUND($S373/60*'Settings'!$B$5,2),0))</f>
        <v/>
      </c>
      <c r="Y373" s="46">
        <f>IF(COUNTA($A373:$R373)=0,"",IFERROR($R373+$X373,0))</f>
        <v/>
      </c>
      <c r="Z373" s="25">
        <f>IF(COUNTA($A373:$R373)=0,"",IFERROR(IF(OR($K373="Closed",$K373="Canceled"),"No",IF($O373="","Missing Due Date",IF(INT($O373)&lt;INT('Settings'!$B$8),"Overdue",IF(INT($O373)=INT('Settings'!$B$8),"Due Today",IF(INT($O373)&lt;=INT('Settings'!$B$8)+'Settings'!$B$6,"Due Soon","Upcoming"))))),"Check date"))</f>
        <v/>
      </c>
      <c r="AA373" s="27">
        <f>IF(COUNTA($A373:$R373)=0,"",IF($A373="","Missing ID",IF(COUNTIF($A$5:$A$1004,$A373)&gt;1,"Duplicate ID",IF(OR($B373="",$C373="",$D373="",$H373="",$I373="",$K373="",$L373="",$Q373=""),"Missing required field",IF(AND($K373="Closed",$P373=""),"Closed without Resolved At",IF(AND($P373&lt;&gt;"",$P373&lt;$B373),"Resolved before Reported",IF(AND($Q373&lt;&gt;"",$Q373&lt;$B373),"Last Updated before Reported","OK")))))))</f>
        <v/>
      </c>
    </row>
    <row r="374">
      <c r="A374" s="17" t="n"/>
      <c r="B374" s="41" t="n"/>
      <c r="C374" s="42" t="n"/>
      <c r="D374" s="17" t="n"/>
      <c r="E374" s="20" t="n"/>
      <c r="F374" s="17" t="n"/>
      <c r="G374" s="17" t="n"/>
      <c r="H374" s="17" t="n"/>
      <c r="I374" s="17" t="n"/>
      <c r="J374" s="41" t="n"/>
      <c r="K374" s="17" t="n"/>
      <c r="L374" s="17" t="n"/>
      <c r="M374" s="17" t="n"/>
      <c r="N374" s="20" t="n"/>
      <c r="O374" s="42" t="n"/>
      <c r="P374" s="41" t="n"/>
      <c r="Q374" s="41" t="n"/>
      <c r="R374" s="43" t="n"/>
      <c r="S374" s="22">
        <f>IF(COUNTA($A374:$R374)=0,"",IFERROR(IF($J374="","",MAX(0,ROUND((IF(OR($K374="Closed",$K374="Canceled"),IF($P374="",$Q374,$P374),'Settings'!$B$8)-$J374)*1440,0))),""))</f>
        <v/>
      </c>
      <c r="T374" s="44">
        <f>IF(COUNTA($A374:$R374)=0,"",IFERROR(IF($B374="","",MAX(0,ROUND((IF(OR($K374="Closed",$K374="Canceled"),IF($P374="",$Q374,$P374),'Settings'!$B$8)-$B374)*24,1))),""))</f>
        <v/>
      </c>
      <c r="U374" s="44">
        <f>IF(COUNTA($A374:$R374)=0,"",IFERROR(VLOOKUP($I374,'Settings'!$A$12:$B$15,2,FALSE),""))</f>
        <v/>
      </c>
      <c r="V374" s="45">
        <f>IF(COUNTA($A374:$R374)=0,"",IFERROR(IF(OR($B374="",$U374=""),"",$B374+$U374/24),""))</f>
        <v/>
      </c>
      <c r="W374" s="25">
        <f>IF(COUNTA($A374:$R374)=0,"",IFERROR(IF($V374="","",IF(OR($K374="Closed",$K374="Canceled"),IF(IF($P374="",$Q374,$P374)&lt;=$V374,"Met","Missed"),IF('Settings'!$B$8&gt;$V374,"Overdue","Within Target"))),""))</f>
        <v/>
      </c>
      <c r="X374" s="46">
        <f>IF(COUNTA($A374:$R374)=0,"",IFERROR(ROUND($S374/60*'Settings'!$B$5,2),0))</f>
        <v/>
      </c>
      <c r="Y374" s="46">
        <f>IF(COUNTA($A374:$R374)=0,"",IFERROR($R374+$X374,0))</f>
        <v/>
      </c>
      <c r="Z374" s="25">
        <f>IF(COUNTA($A374:$R374)=0,"",IFERROR(IF(OR($K374="Closed",$K374="Canceled"),"No",IF($O374="","Missing Due Date",IF(INT($O374)&lt;INT('Settings'!$B$8),"Overdue",IF(INT($O374)=INT('Settings'!$B$8),"Due Today",IF(INT($O374)&lt;=INT('Settings'!$B$8)+'Settings'!$B$6,"Due Soon","Upcoming"))))),"Check date"))</f>
        <v/>
      </c>
      <c r="AA374" s="27">
        <f>IF(COUNTA($A374:$R374)=0,"",IF($A374="","Missing ID",IF(COUNTIF($A$5:$A$1004,$A374)&gt;1,"Duplicate ID",IF(OR($B374="",$C374="",$D374="",$H374="",$I374="",$K374="",$L374="",$Q374=""),"Missing required field",IF(AND($K374="Closed",$P374=""),"Closed without Resolved At",IF(AND($P374&lt;&gt;"",$P374&lt;$B374),"Resolved before Reported",IF(AND($Q374&lt;&gt;"",$Q374&lt;$B374),"Last Updated before Reported","OK")))))))</f>
        <v/>
      </c>
    </row>
    <row r="375">
      <c r="A375" s="17" t="n"/>
      <c r="B375" s="41" t="n"/>
      <c r="C375" s="42" t="n"/>
      <c r="D375" s="17" t="n"/>
      <c r="E375" s="20" t="n"/>
      <c r="F375" s="17" t="n"/>
      <c r="G375" s="17" t="n"/>
      <c r="H375" s="17" t="n"/>
      <c r="I375" s="17" t="n"/>
      <c r="J375" s="41" t="n"/>
      <c r="K375" s="17" t="n"/>
      <c r="L375" s="17" t="n"/>
      <c r="M375" s="17" t="n"/>
      <c r="N375" s="20" t="n"/>
      <c r="O375" s="42" t="n"/>
      <c r="P375" s="41" t="n"/>
      <c r="Q375" s="41" t="n"/>
      <c r="R375" s="43" t="n"/>
      <c r="S375" s="22">
        <f>IF(COUNTA($A375:$R375)=0,"",IFERROR(IF($J375="","",MAX(0,ROUND((IF(OR($K375="Closed",$K375="Canceled"),IF($P375="",$Q375,$P375),'Settings'!$B$8)-$J375)*1440,0))),""))</f>
        <v/>
      </c>
      <c r="T375" s="44">
        <f>IF(COUNTA($A375:$R375)=0,"",IFERROR(IF($B375="","",MAX(0,ROUND((IF(OR($K375="Closed",$K375="Canceled"),IF($P375="",$Q375,$P375),'Settings'!$B$8)-$B375)*24,1))),""))</f>
        <v/>
      </c>
      <c r="U375" s="44">
        <f>IF(COUNTA($A375:$R375)=0,"",IFERROR(VLOOKUP($I375,'Settings'!$A$12:$B$15,2,FALSE),""))</f>
        <v/>
      </c>
      <c r="V375" s="45">
        <f>IF(COUNTA($A375:$R375)=0,"",IFERROR(IF(OR($B375="",$U375=""),"",$B375+$U375/24),""))</f>
        <v/>
      </c>
      <c r="W375" s="25">
        <f>IF(COUNTA($A375:$R375)=0,"",IFERROR(IF($V375="","",IF(OR($K375="Closed",$K375="Canceled"),IF(IF($P375="",$Q375,$P375)&lt;=$V375,"Met","Missed"),IF('Settings'!$B$8&gt;$V375,"Overdue","Within Target"))),""))</f>
        <v/>
      </c>
      <c r="X375" s="46">
        <f>IF(COUNTA($A375:$R375)=0,"",IFERROR(ROUND($S375/60*'Settings'!$B$5,2),0))</f>
        <v/>
      </c>
      <c r="Y375" s="46">
        <f>IF(COUNTA($A375:$R375)=0,"",IFERROR($R375+$X375,0))</f>
        <v/>
      </c>
      <c r="Z375" s="25">
        <f>IF(COUNTA($A375:$R375)=0,"",IFERROR(IF(OR($K375="Closed",$K375="Canceled"),"No",IF($O375="","Missing Due Date",IF(INT($O375)&lt;INT('Settings'!$B$8),"Overdue",IF(INT($O375)=INT('Settings'!$B$8),"Due Today",IF(INT($O375)&lt;=INT('Settings'!$B$8)+'Settings'!$B$6,"Due Soon","Upcoming"))))),"Check date"))</f>
        <v/>
      </c>
      <c r="AA375" s="27">
        <f>IF(COUNTA($A375:$R375)=0,"",IF($A375="","Missing ID",IF(COUNTIF($A$5:$A$1004,$A375)&gt;1,"Duplicate ID",IF(OR($B375="",$C375="",$D375="",$H375="",$I375="",$K375="",$L375="",$Q375=""),"Missing required field",IF(AND($K375="Closed",$P375=""),"Closed without Resolved At",IF(AND($P375&lt;&gt;"",$P375&lt;$B375),"Resolved before Reported",IF(AND($Q375&lt;&gt;"",$Q375&lt;$B375),"Last Updated before Reported","OK")))))))</f>
        <v/>
      </c>
    </row>
    <row r="376">
      <c r="A376" s="17" t="n"/>
      <c r="B376" s="41" t="n"/>
      <c r="C376" s="42" t="n"/>
      <c r="D376" s="17" t="n"/>
      <c r="E376" s="20" t="n"/>
      <c r="F376" s="17" t="n"/>
      <c r="G376" s="17" t="n"/>
      <c r="H376" s="17" t="n"/>
      <c r="I376" s="17" t="n"/>
      <c r="J376" s="41" t="n"/>
      <c r="K376" s="17" t="n"/>
      <c r="L376" s="17" t="n"/>
      <c r="M376" s="17" t="n"/>
      <c r="N376" s="20" t="n"/>
      <c r="O376" s="42" t="n"/>
      <c r="P376" s="41" t="n"/>
      <c r="Q376" s="41" t="n"/>
      <c r="R376" s="43" t="n"/>
      <c r="S376" s="22">
        <f>IF(COUNTA($A376:$R376)=0,"",IFERROR(IF($J376="","",MAX(0,ROUND((IF(OR($K376="Closed",$K376="Canceled"),IF($P376="",$Q376,$P376),'Settings'!$B$8)-$J376)*1440,0))),""))</f>
        <v/>
      </c>
      <c r="T376" s="44">
        <f>IF(COUNTA($A376:$R376)=0,"",IFERROR(IF($B376="","",MAX(0,ROUND((IF(OR($K376="Closed",$K376="Canceled"),IF($P376="",$Q376,$P376),'Settings'!$B$8)-$B376)*24,1))),""))</f>
        <v/>
      </c>
      <c r="U376" s="44">
        <f>IF(COUNTA($A376:$R376)=0,"",IFERROR(VLOOKUP($I376,'Settings'!$A$12:$B$15,2,FALSE),""))</f>
        <v/>
      </c>
      <c r="V376" s="45">
        <f>IF(COUNTA($A376:$R376)=0,"",IFERROR(IF(OR($B376="",$U376=""),"",$B376+$U376/24),""))</f>
        <v/>
      </c>
      <c r="W376" s="25">
        <f>IF(COUNTA($A376:$R376)=0,"",IFERROR(IF($V376="","",IF(OR($K376="Closed",$K376="Canceled"),IF(IF($P376="",$Q376,$P376)&lt;=$V376,"Met","Missed"),IF('Settings'!$B$8&gt;$V376,"Overdue","Within Target"))),""))</f>
        <v/>
      </c>
      <c r="X376" s="46">
        <f>IF(COUNTA($A376:$R376)=0,"",IFERROR(ROUND($S376/60*'Settings'!$B$5,2),0))</f>
        <v/>
      </c>
      <c r="Y376" s="46">
        <f>IF(COUNTA($A376:$R376)=0,"",IFERROR($R376+$X376,0))</f>
        <v/>
      </c>
      <c r="Z376" s="25">
        <f>IF(COUNTA($A376:$R376)=0,"",IFERROR(IF(OR($K376="Closed",$K376="Canceled"),"No",IF($O376="","Missing Due Date",IF(INT($O376)&lt;INT('Settings'!$B$8),"Overdue",IF(INT($O376)=INT('Settings'!$B$8),"Due Today",IF(INT($O376)&lt;=INT('Settings'!$B$8)+'Settings'!$B$6,"Due Soon","Upcoming"))))),"Check date"))</f>
        <v/>
      </c>
      <c r="AA376" s="27">
        <f>IF(COUNTA($A376:$R376)=0,"",IF($A376="","Missing ID",IF(COUNTIF($A$5:$A$1004,$A376)&gt;1,"Duplicate ID",IF(OR($B376="",$C376="",$D376="",$H376="",$I376="",$K376="",$L376="",$Q376=""),"Missing required field",IF(AND($K376="Closed",$P376=""),"Closed without Resolved At",IF(AND($P376&lt;&gt;"",$P376&lt;$B376),"Resolved before Reported",IF(AND($Q376&lt;&gt;"",$Q376&lt;$B376),"Last Updated before Reported","OK")))))))</f>
        <v/>
      </c>
    </row>
    <row r="377">
      <c r="A377" s="17" t="n"/>
      <c r="B377" s="41" t="n"/>
      <c r="C377" s="42" t="n"/>
      <c r="D377" s="17" t="n"/>
      <c r="E377" s="20" t="n"/>
      <c r="F377" s="17" t="n"/>
      <c r="G377" s="17" t="n"/>
      <c r="H377" s="17" t="n"/>
      <c r="I377" s="17" t="n"/>
      <c r="J377" s="41" t="n"/>
      <c r="K377" s="17" t="n"/>
      <c r="L377" s="17" t="n"/>
      <c r="M377" s="17" t="n"/>
      <c r="N377" s="20" t="n"/>
      <c r="O377" s="42" t="n"/>
      <c r="P377" s="41" t="n"/>
      <c r="Q377" s="41" t="n"/>
      <c r="R377" s="43" t="n"/>
      <c r="S377" s="22">
        <f>IF(COUNTA($A377:$R377)=0,"",IFERROR(IF($J377="","",MAX(0,ROUND((IF(OR($K377="Closed",$K377="Canceled"),IF($P377="",$Q377,$P377),'Settings'!$B$8)-$J377)*1440,0))),""))</f>
        <v/>
      </c>
      <c r="T377" s="44">
        <f>IF(COUNTA($A377:$R377)=0,"",IFERROR(IF($B377="","",MAX(0,ROUND((IF(OR($K377="Closed",$K377="Canceled"),IF($P377="",$Q377,$P377),'Settings'!$B$8)-$B377)*24,1))),""))</f>
        <v/>
      </c>
      <c r="U377" s="44">
        <f>IF(COUNTA($A377:$R377)=0,"",IFERROR(VLOOKUP($I377,'Settings'!$A$12:$B$15,2,FALSE),""))</f>
        <v/>
      </c>
      <c r="V377" s="45">
        <f>IF(COUNTA($A377:$R377)=0,"",IFERROR(IF(OR($B377="",$U377=""),"",$B377+$U377/24),""))</f>
        <v/>
      </c>
      <c r="W377" s="25">
        <f>IF(COUNTA($A377:$R377)=0,"",IFERROR(IF($V377="","",IF(OR($K377="Closed",$K377="Canceled"),IF(IF($P377="",$Q377,$P377)&lt;=$V377,"Met","Missed"),IF('Settings'!$B$8&gt;$V377,"Overdue","Within Target"))),""))</f>
        <v/>
      </c>
      <c r="X377" s="46">
        <f>IF(COUNTA($A377:$R377)=0,"",IFERROR(ROUND($S377/60*'Settings'!$B$5,2),0))</f>
        <v/>
      </c>
      <c r="Y377" s="46">
        <f>IF(COUNTA($A377:$R377)=0,"",IFERROR($R377+$X377,0))</f>
        <v/>
      </c>
      <c r="Z377" s="25">
        <f>IF(COUNTA($A377:$R377)=0,"",IFERROR(IF(OR($K377="Closed",$K377="Canceled"),"No",IF($O377="","Missing Due Date",IF(INT($O377)&lt;INT('Settings'!$B$8),"Overdue",IF(INT($O377)=INT('Settings'!$B$8),"Due Today",IF(INT($O377)&lt;=INT('Settings'!$B$8)+'Settings'!$B$6,"Due Soon","Upcoming"))))),"Check date"))</f>
        <v/>
      </c>
      <c r="AA377" s="27">
        <f>IF(COUNTA($A377:$R377)=0,"",IF($A377="","Missing ID",IF(COUNTIF($A$5:$A$1004,$A377)&gt;1,"Duplicate ID",IF(OR($B377="",$C377="",$D377="",$H377="",$I377="",$K377="",$L377="",$Q377=""),"Missing required field",IF(AND($K377="Closed",$P377=""),"Closed without Resolved At",IF(AND($P377&lt;&gt;"",$P377&lt;$B377),"Resolved before Reported",IF(AND($Q377&lt;&gt;"",$Q377&lt;$B377),"Last Updated before Reported","OK")))))))</f>
        <v/>
      </c>
    </row>
    <row r="378">
      <c r="A378" s="17" t="n"/>
      <c r="B378" s="41" t="n"/>
      <c r="C378" s="42" t="n"/>
      <c r="D378" s="17" t="n"/>
      <c r="E378" s="20" t="n"/>
      <c r="F378" s="17" t="n"/>
      <c r="G378" s="17" t="n"/>
      <c r="H378" s="17" t="n"/>
      <c r="I378" s="17" t="n"/>
      <c r="J378" s="41" t="n"/>
      <c r="K378" s="17" t="n"/>
      <c r="L378" s="17" t="n"/>
      <c r="M378" s="17" t="n"/>
      <c r="N378" s="20" t="n"/>
      <c r="O378" s="42" t="n"/>
      <c r="P378" s="41" t="n"/>
      <c r="Q378" s="41" t="n"/>
      <c r="R378" s="43" t="n"/>
      <c r="S378" s="22">
        <f>IF(COUNTA($A378:$R378)=0,"",IFERROR(IF($J378="","",MAX(0,ROUND((IF(OR($K378="Closed",$K378="Canceled"),IF($P378="",$Q378,$P378),'Settings'!$B$8)-$J378)*1440,0))),""))</f>
        <v/>
      </c>
      <c r="T378" s="44">
        <f>IF(COUNTA($A378:$R378)=0,"",IFERROR(IF($B378="","",MAX(0,ROUND((IF(OR($K378="Closed",$K378="Canceled"),IF($P378="",$Q378,$P378),'Settings'!$B$8)-$B378)*24,1))),""))</f>
        <v/>
      </c>
      <c r="U378" s="44">
        <f>IF(COUNTA($A378:$R378)=0,"",IFERROR(VLOOKUP($I378,'Settings'!$A$12:$B$15,2,FALSE),""))</f>
        <v/>
      </c>
      <c r="V378" s="45">
        <f>IF(COUNTA($A378:$R378)=0,"",IFERROR(IF(OR($B378="",$U378=""),"",$B378+$U378/24),""))</f>
        <v/>
      </c>
      <c r="W378" s="25">
        <f>IF(COUNTA($A378:$R378)=0,"",IFERROR(IF($V378="","",IF(OR($K378="Closed",$K378="Canceled"),IF(IF($P378="",$Q378,$P378)&lt;=$V378,"Met","Missed"),IF('Settings'!$B$8&gt;$V378,"Overdue","Within Target"))),""))</f>
        <v/>
      </c>
      <c r="X378" s="46">
        <f>IF(COUNTA($A378:$R378)=0,"",IFERROR(ROUND($S378/60*'Settings'!$B$5,2),0))</f>
        <v/>
      </c>
      <c r="Y378" s="46">
        <f>IF(COUNTA($A378:$R378)=0,"",IFERROR($R378+$X378,0))</f>
        <v/>
      </c>
      <c r="Z378" s="25">
        <f>IF(COUNTA($A378:$R378)=0,"",IFERROR(IF(OR($K378="Closed",$K378="Canceled"),"No",IF($O378="","Missing Due Date",IF(INT($O378)&lt;INT('Settings'!$B$8),"Overdue",IF(INT($O378)=INT('Settings'!$B$8),"Due Today",IF(INT($O378)&lt;=INT('Settings'!$B$8)+'Settings'!$B$6,"Due Soon","Upcoming"))))),"Check date"))</f>
        <v/>
      </c>
      <c r="AA378" s="27">
        <f>IF(COUNTA($A378:$R378)=0,"",IF($A378="","Missing ID",IF(COUNTIF($A$5:$A$1004,$A378)&gt;1,"Duplicate ID",IF(OR($B378="",$C378="",$D378="",$H378="",$I378="",$K378="",$L378="",$Q378=""),"Missing required field",IF(AND($K378="Closed",$P378=""),"Closed without Resolved At",IF(AND($P378&lt;&gt;"",$P378&lt;$B378),"Resolved before Reported",IF(AND($Q378&lt;&gt;"",$Q378&lt;$B378),"Last Updated before Reported","OK")))))))</f>
        <v/>
      </c>
    </row>
    <row r="379">
      <c r="A379" s="17" t="n"/>
      <c r="B379" s="41" t="n"/>
      <c r="C379" s="42" t="n"/>
      <c r="D379" s="17" t="n"/>
      <c r="E379" s="20" t="n"/>
      <c r="F379" s="17" t="n"/>
      <c r="G379" s="17" t="n"/>
      <c r="H379" s="17" t="n"/>
      <c r="I379" s="17" t="n"/>
      <c r="J379" s="41" t="n"/>
      <c r="K379" s="17" t="n"/>
      <c r="L379" s="17" t="n"/>
      <c r="M379" s="17" t="n"/>
      <c r="N379" s="20" t="n"/>
      <c r="O379" s="42" t="n"/>
      <c r="P379" s="41" t="n"/>
      <c r="Q379" s="41" t="n"/>
      <c r="R379" s="43" t="n"/>
      <c r="S379" s="22">
        <f>IF(COUNTA($A379:$R379)=0,"",IFERROR(IF($J379="","",MAX(0,ROUND((IF(OR($K379="Closed",$K379="Canceled"),IF($P379="",$Q379,$P379),'Settings'!$B$8)-$J379)*1440,0))),""))</f>
        <v/>
      </c>
      <c r="T379" s="44">
        <f>IF(COUNTA($A379:$R379)=0,"",IFERROR(IF($B379="","",MAX(0,ROUND((IF(OR($K379="Closed",$K379="Canceled"),IF($P379="",$Q379,$P379),'Settings'!$B$8)-$B379)*24,1))),""))</f>
        <v/>
      </c>
      <c r="U379" s="44">
        <f>IF(COUNTA($A379:$R379)=0,"",IFERROR(VLOOKUP($I379,'Settings'!$A$12:$B$15,2,FALSE),""))</f>
        <v/>
      </c>
      <c r="V379" s="45">
        <f>IF(COUNTA($A379:$R379)=0,"",IFERROR(IF(OR($B379="",$U379=""),"",$B379+$U379/24),""))</f>
        <v/>
      </c>
      <c r="W379" s="25">
        <f>IF(COUNTA($A379:$R379)=0,"",IFERROR(IF($V379="","",IF(OR($K379="Closed",$K379="Canceled"),IF(IF($P379="",$Q379,$P379)&lt;=$V379,"Met","Missed"),IF('Settings'!$B$8&gt;$V379,"Overdue","Within Target"))),""))</f>
        <v/>
      </c>
      <c r="X379" s="46">
        <f>IF(COUNTA($A379:$R379)=0,"",IFERROR(ROUND($S379/60*'Settings'!$B$5,2),0))</f>
        <v/>
      </c>
      <c r="Y379" s="46">
        <f>IF(COUNTA($A379:$R379)=0,"",IFERROR($R379+$X379,0))</f>
        <v/>
      </c>
      <c r="Z379" s="25">
        <f>IF(COUNTA($A379:$R379)=0,"",IFERROR(IF(OR($K379="Closed",$K379="Canceled"),"No",IF($O379="","Missing Due Date",IF(INT($O379)&lt;INT('Settings'!$B$8),"Overdue",IF(INT($O379)=INT('Settings'!$B$8),"Due Today",IF(INT($O379)&lt;=INT('Settings'!$B$8)+'Settings'!$B$6,"Due Soon","Upcoming"))))),"Check date"))</f>
        <v/>
      </c>
      <c r="AA379" s="27">
        <f>IF(COUNTA($A379:$R379)=0,"",IF($A379="","Missing ID",IF(COUNTIF($A$5:$A$1004,$A379)&gt;1,"Duplicate ID",IF(OR($B379="",$C379="",$D379="",$H379="",$I379="",$K379="",$L379="",$Q379=""),"Missing required field",IF(AND($K379="Closed",$P379=""),"Closed without Resolved At",IF(AND($P379&lt;&gt;"",$P379&lt;$B379),"Resolved before Reported",IF(AND($Q379&lt;&gt;"",$Q379&lt;$B379),"Last Updated before Reported","OK")))))))</f>
        <v/>
      </c>
    </row>
    <row r="380">
      <c r="A380" s="17" t="n"/>
      <c r="B380" s="41" t="n"/>
      <c r="C380" s="42" t="n"/>
      <c r="D380" s="17" t="n"/>
      <c r="E380" s="20" t="n"/>
      <c r="F380" s="17" t="n"/>
      <c r="G380" s="17" t="n"/>
      <c r="H380" s="17" t="n"/>
      <c r="I380" s="17" t="n"/>
      <c r="J380" s="41" t="n"/>
      <c r="K380" s="17" t="n"/>
      <c r="L380" s="17" t="n"/>
      <c r="M380" s="17" t="n"/>
      <c r="N380" s="20" t="n"/>
      <c r="O380" s="42" t="n"/>
      <c r="P380" s="41" t="n"/>
      <c r="Q380" s="41" t="n"/>
      <c r="R380" s="43" t="n"/>
      <c r="S380" s="22">
        <f>IF(COUNTA($A380:$R380)=0,"",IFERROR(IF($J380="","",MAX(0,ROUND((IF(OR($K380="Closed",$K380="Canceled"),IF($P380="",$Q380,$P380),'Settings'!$B$8)-$J380)*1440,0))),""))</f>
        <v/>
      </c>
      <c r="T380" s="44">
        <f>IF(COUNTA($A380:$R380)=0,"",IFERROR(IF($B380="","",MAX(0,ROUND((IF(OR($K380="Closed",$K380="Canceled"),IF($P380="",$Q380,$P380),'Settings'!$B$8)-$B380)*24,1))),""))</f>
        <v/>
      </c>
      <c r="U380" s="44">
        <f>IF(COUNTA($A380:$R380)=0,"",IFERROR(VLOOKUP($I380,'Settings'!$A$12:$B$15,2,FALSE),""))</f>
        <v/>
      </c>
      <c r="V380" s="45">
        <f>IF(COUNTA($A380:$R380)=0,"",IFERROR(IF(OR($B380="",$U380=""),"",$B380+$U380/24),""))</f>
        <v/>
      </c>
      <c r="W380" s="25">
        <f>IF(COUNTA($A380:$R380)=0,"",IFERROR(IF($V380="","",IF(OR($K380="Closed",$K380="Canceled"),IF(IF($P380="",$Q380,$P380)&lt;=$V380,"Met","Missed"),IF('Settings'!$B$8&gt;$V380,"Overdue","Within Target"))),""))</f>
        <v/>
      </c>
      <c r="X380" s="46">
        <f>IF(COUNTA($A380:$R380)=0,"",IFERROR(ROUND($S380/60*'Settings'!$B$5,2),0))</f>
        <v/>
      </c>
      <c r="Y380" s="46">
        <f>IF(COUNTA($A380:$R380)=0,"",IFERROR($R380+$X380,0))</f>
        <v/>
      </c>
      <c r="Z380" s="25">
        <f>IF(COUNTA($A380:$R380)=0,"",IFERROR(IF(OR($K380="Closed",$K380="Canceled"),"No",IF($O380="","Missing Due Date",IF(INT($O380)&lt;INT('Settings'!$B$8),"Overdue",IF(INT($O380)=INT('Settings'!$B$8),"Due Today",IF(INT($O380)&lt;=INT('Settings'!$B$8)+'Settings'!$B$6,"Due Soon","Upcoming"))))),"Check date"))</f>
        <v/>
      </c>
      <c r="AA380" s="27">
        <f>IF(COUNTA($A380:$R380)=0,"",IF($A380="","Missing ID",IF(COUNTIF($A$5:$A$1004,$A380)&gt;1,"Duplicate ID",IF(OR($B380="",$C380="",$D380="",$H380="",$I380="",$K380="",$L380="",$Q380=""),"Missing required field",IF(AND($K380="Closed",$P380=""),"Closed without Resolved At",IF(AND($P380&lt;&gt;"",$P380&lt;$B380),"Resolved before Reported",IF(AND($Q380&lt;&gt;"",$Q380&lt;$B380),"Last Updated before Reported","OK")))))))</f>
        <v/>
      </c>
    </row>
    <row r="381">
      <c r="A381" s="17" t="n"/>
      <c r="B381" s="41" t="n"/>
      <c r="C381" s="42" t="n"/>
      <c r="D381" s="17" t="n"/>
      <c r="E381" s="20" t="n"/>
      <c r="F381" s="17" t="n"/>
      <c r="G381" s="17" t="n"/>
      <c r="H381" s="17" t="n"/>
      <c r="I381" s="17" t="n"/>
      <c r="J381" s="41" t="n"/>
      <c r="K381" s="17" t="n"/>
      <c r="L381" s="17" t="n"/>
      <c r="M381" s="17" t="n"/>
      <c r="N381" s="20" t="n"/>
      <c r="O381" s="42" t="n"/>
      <c r="P381" s="41" t="n"/>
      <c r="Q381" s="41" t="n"/>
      <c r="R381" s="43" t="n"/>
      <c r="S381" s="22">
        <f>IF(COUNTA($A381:$R381)=0,"",IFERROR(IF($J381="","",MAX(0,ROUND((IF(OR($K381="Closed",$K381="Canceled"),IF($P381="",$Q381,$P381),'Settings'!$B$8)-$J381)*1440,0))),""))</f>
        <v/>
      </c>
      <c r="T381" s="44">
        <f>IF(COUNTA($A381:$R381)=0,"",IFERROR(IF($B381="","",MAX(0,ROUND((IF(OR($K381="Closed",$K381="Canceled"),IF($P381="",$Q381,$P381),'Settings'!$B$8)-$B381)*24,1))),""))</f>
        <v/>
      </c>
      <c r="U381" s="44">
        <f>IF(COUNTA($A381:$R381)=0,"",IFERROR(VLOOKUP($I381,'Settings'!$A$12:$B$15,2,FALSE),""))</f>
        <v/>
      </c>
      <c r="V381" s="45">
        <f>IF(COUNTA($A381:$R381)=0,"",IFERROR(IF(OR($B381="",$U381=""),"",$B381+$U381/24),""))</f>
        <v/>
      </c>
      <c r="W381" s="25">
        <f>IF(COUNTA($A381:$R381)=0,"",IFERROR(IF($V381="","",IF(OR($K381="Closed",$K381="Canceled"),IF(IF($P381="",$Q381,$P381)&lt;=$V381,"Met","Missed"),IF('Settings'!$B$8&gt;$V381,"Overdue","Within Target"))),""))</f>
        <v/>
      </c>
      <c r="X381" s="46">
        <f>IF(COUNTA($A381:$R381)=0,"",IFERROR(ROUND($S381/60*'Settings'!$B$5,2),0))</f>
        <v/>
      </c>
      <c r="Y381" s="46">
        <f>IF(COUNTA($A381:$R381)=0,"",IFERROR($R381+$X381,0))</f>
        <v/>
      </c>
      <c r="Z381" s="25">
        <f>IF(COUNTA($A381:$R381)=0,"",IFERROR(IF(OR($K381="Closed",$K381="Canceled"),"No",IF($O381="","Missing Due Date",IF(INT($O381)&lt;INT('Settings'!$B$8),"Overdue",IF(INT($O381)=INT('Settings'!$B$8),"Due Today",IF(INT($O381)&lt;=INT('Settings'!$B$8)+'Settings'!$B$6,"Due Soon","Upcoming"))))),"Check date"))</f>
        <v/>
      </c>
      <c r="AA381" s="27">
        <f>IF(COUNTA($A381:$R381)=0,"",IF($A381="","Missing ID",IF(COUNTIF($A$5:$A$1004,$A381)&gt;1,"Duplicate ID",IF(OR($B381="",$C381="",$D381="",$H381="",$I381="",$K381="",$L381="",$Q381=""),"Missing required field",IF(AND($K381="Closed",$P381=""),"Closed without Resolved At",IF(AND($P381&lt;&gt;"",$P381&lt;$B381),"Resolved before Reported",IF(AND($Q381&lt;&gt;"",$Q381&lt;$B381),"Last Updated before Reported","OK")))))))</f>
        <v/>
      </c>
    </row>
    <row r="382">
      <c r="A382" s="17" t="n"/>
      <c r="B382" s="41" t="n"/>
      <c r="C382" s="42" t="n"/>
      <c r="D382" s="17" t="n"/>
      <c r="E382" s="20" t="n"/>
      <c r="F382" s="17" t="n"/>
      <c r="G382" s="17" t="n"/>
      <c r="H382" s="17" t="n"/>
      <c r="I382" s="17" t="n"/>
      <c r="J382" s="41" t="n"/>
      <c r="K382" s="17" t="n"/>
      <c r="L382" s="17" t="n"/>
      <c r="M382" s="17" t="n"/>
      <c r="N382" s="20" t="n"/>
      <c r="O382" s="42" t="n"/>
      <c r="P382" s="41" t="n"/>
      <c r="Q382" s="41" t="n"/>
      <c r="R382" s="43" t="n"/>
      <c r="S382" s="22">
        <f>IF(COUNTA($A382:$R382)=0,"",IFERROR(IF($J382="","",MAX(0,ROUND((IF(OR($K382="Closed",$K382="Canceled"),IF($P382="",$Q382,$P382),'Settings'!$B$8)-$J382)*1440,0))),""))</f>
        <v/>
      </c>
      <c r="T382" s="44">
        <f>IF(COUNTA($A382:$R382)=0,"",IFERROR(IF($B382="","",MAX(0,ROUND((IF(OR($K382="Closed",$K382="Canceled"),IF($P382="",$Q382,$P382),'Settings'!$B$8)-$B382)*24,1))),""))</f>
        <v/>
      </c>
      <c r="U382" s="44">
        <f>IF(COUNTA($A382:$R382)=0,"",IFERROR(VLOOKUP($I382,'Settings'!$A$12:$B$15,2,FALSE),""))</f>
        <v/>
      </c>
      <c r="V382" s="45">
        <f>IF(COUNTA($A382:$R382)=0,"",IFERROR(IF(OR($B382="",$U382=""),"",$B382+$U382/24),""))</f>
        <v/>
      </c>
      <c r="W382" s="25">
        <f>IF(COUNTA($A382:$R382)=0,"",IFERROR(IF($V382="","",IF(OR($K382="Closed",$K382="Canceled"),IF(IF($P382="",$Q382,$P382)&lt;=$V382,"Met","Missed"),IF('Settings'!$B$8&gt;$V382,"Overdue","Within Target"))),""))</f>
        <v/>
      </c>
      <c r="X382" s="46">
        <f>IF(COUNTA($A382:$R382)=0,"",IFERROR(ROUND($S382/60*'Settings'!$B$5,2),0))</f>
        <v/>
      </c>
      <c r="Y382" s="46">
        <f>IF(COUNTA($A382:$R382)=0,"",IFERROR($R382+$X382,0))</f>
        <v/>
      </c>
      <c r="Z382" s="25">
        <f>IF(COUNTA($A382:$R382)=0,"",IFERROR(IF(OR($K382="Closed",$K382="Canceled"),"No",IF($O382="","Missing Due Date",IF(INT($O382)&lt;INT('Settings'!$B$8),"Overdue",IF(INT($O382)=INT('Settings'!$B$8),"Due Today",IF(INT($O382)&lt;=INT('Settings'!$B$8)+'Settings'!$B$6,"Due Soon","Upcoming"))))),"Check date"))</f>
        <v/>
      </c>
      <c r="AA382" s="27">
        <f>IF(COUNTA($A382:$R382)=0,"",IF($A382="","Missing ID",IF(COUNTIF($A$5:$A$1004,$A382)&gt;1,"Duplicate ID",IF(OR($B382="",$C382="",$D382="",$H382="",$I382="",$K382="",$L382="",$Q382=""),"Missing required field",IF(AND($K382="Closed",$P382=""),"Closed without Resolved At",IF(AND($P382&lt;&gt;"",$P382&lt;$B382),"Resolved before Reported",IF(AND($Q382&lt;&gt;"",$Q382&lt;$B382),"Last Updated before Reported","OK")))))))</f>
        <v/>
      </c>
    </row>
    <row r="383">
      <c r="A383" s="17" t="n"/>
      <c r="B383" s="41" t="n"/>
      <c r="C383" s="42" t="n"/>
      <c r="D383" s="17" t="n"/>
      <c r="E383" s="20" t="n"/>
      <c r="F383" s="17" t="n"/>
      <c r="G383" s="17" t="n"/>
      <c r="H383" s="17" t="n"/>
      <c r="I383" s="17" t="n"/>
      <c r="J383" s="41" t="n"/>
      <c r="K383" s="17" t="n"/>
      <c r="L383" s="17" t="n"/>
      <c r="M383" s="17" t="n"/>
      <c r="N383" s="20" t="n"/>
      <c r="O383" s="42" t="n"/>
      <c r="P383" s="41" t="n"/>
      <c r="Q383" s="41" t="n"/>
      <c r="R383" s="43" t="n"/>
      <c r="S383" s="22">
        <f>IF(COUNTA($A383:$R383)=0,"",IFERROR(IF($J383="","",MAX(0,ROUND((IF(OR($K383="Closed",$K383="Canceled"),IF($P383="",$Q383,$P383),'Settings'!$B$8)-$J383)*1440,0))),""))</f>
        <v/>
      </c>
      <c r="T383" s="44">
        <f>IF(COUNTA($A383:$R383)=0,"",IFERROR(IF($B383="","",MAX(0,ROUND((IF(OR($K383="Closed",$K383="Canceled"),IF($P383="",$Q383,$P383),'Settings'!$B$8)-$B383)*24,1))),""))</f>
        <v/>
      </c>
      <c r="U383" s="44">
        <f>IF(COUNTA($A383:$R383)=0,"",IFERROR(VLOOKUP($I383,'Settings'!$A$12:$B$15,2,FALSE),""))</f>
        <v/>
      </c>
      <c r="V383" s="45">
        <f>IF(COUNTA($A383:$R383)=0,"",IFERROR(IF(OR($B383="",$U383=""),"",$B383+$U383/24),""))</f>
        <v/>
      </c>
      <c r="W383" s="25">
        <f>IF(COUNTA($A383:$R383)=0,"",IFERROR(IF($V383="","",IF(OR($K383="Closed",$K383="Canceled"),IF(IF($P383="",$Q383,$P383)&lt;=$V383,"Met","Missed"),IF('Settings'!$B$8&gt;$V383,"Overdue","Within Target"))),""))</f>
        <v/>
      </c>
      <c r="X383" s="46">
        <f>IF(COUNTA($A383:$R383)=0,"",IFERROR(ROUND($S383/60*'Settings'!$B$5,2),0))</f>
        <v/>
      </c>
      <c r="Y383" s="46">
        <f>IF(COUNTA($A383:$R383)=0,"",IFERROR($R383+$X383,0))</f>
        <v/>
      </c>
      <c r="Z383" s="25">
        <f>IF(COUNTA($A383:$R383)=0,"",IFERROR(IF(OR($K383="Closed",$K383="Canceled"),"No",IF($O383="","Missing Due Date",IF(INT($O383)&lt;INT('Settings'!$B$8),"Overdue",IF(INT($O383)=INT('Settings'!$B$8),"Due Today",IF(INT($O383)&lt;=INT('Settings'!$B$8)+'Settings'!$B$6,"Due Soon","Upcoming"))))),"Check date"))</f>
        <v/>
      </c>
      <c r="AA383" s="27">
        <f>IF(COUNTA($A383:$R383)=0,"",IF($A383="","Missing ID",IF(COUNTIF($A$5:$A$1004,$A383)&gt;1,"Duplicate ID",IF(OR($B383="",$C383="",$D383="",$H383="",$I383="",$K383="",$L383="",$Q383=""),"Missing required field",IF(AND($K383="Closed",$P383=""),"Closed without Resolved At",IF(AND($P383&lt;&gt;"",$P383&lt;$B383),"Resolved before Reported",IF(AND($Q383&lt;&gt;"",$Q383&lt;$B383),"Last Updated before Reported","OK")))))))</f>
        <v/>
      </c>
    </row>
    <row r="384">
      <c r="A384" s="17" t="n"/>
      <c r="B384" s="41" t="n"/>
      <c r="C384" s="42" t="n"/>
      <c r="D384" s="17" t="n"/>
      <c r="E384" s="20" t="n"/>
      <c r="F384" s="17" t="n"/>
      <c r="G384" s="17" t="n"/>
      <c r="H384" s="17" t="n"/>
      <c r="I384" s="17" t="n"/>
      <c r="J384" s="41" t="n"/>
      <c r="K384" s="17" t="n"/>
      <c r="L384" s="17" t="n"/>
      <c r="M384" s="17" t="n"/>
      <c r="N384" s="20" t="n"/>
      <c r="O384" s="42" t="n"/>
      <c r="P384" s="41" t="n"/>
      <c r="Q384" s="41" t="n"/>
      <c r="R384" s="43" t="n"/>
      <c r="S384" s="22">
        <f>IF(COUNTA($A384:$R384)=0,"",IFERROR(IF($J384="","",MAX(0,ROUND((IF(OR($K384="Closed",$K384="Canceled"),IF($P384="",$Q384,$P384),'Settings'!$B$8)-$J384)*1440,0))),""))</f>
        <v/>
      </c>
      <c r="T384" s="44">
        <f>IF(COUNTA($A384:$R384)=0,"",IFERROR(IF($B384="","",MAX(0,ROUND((IF(OR($K384="Closed",$K384="Canceled"),IF($P384="",$Q384,$P384),'Settings'!$B$8)-$B384)*24,1))),""))</f>
        <v/>
      </c>
      <c r="U384" s="44">
        <f>IF(COUNTA($A384:$R384)=0,"",IFERROR(VLOOKUP($I384,'Settings'!$A$12:$B$15,2,FALSE),""))</f>
        <v/>
      </c>
      <c r="V384" s="45">
        <f>IF(COUNTA($A384:$R384)=0,"",IFERROR(IF(OR($B384="",$U384=""),"",$B384+$U384/24),""))</f>
        <v/>
      </c>
      <c r="W384" s="25">
        <f>IF(COUNTA($A384:$R384)=0,"",IFERROR(IF($V384="","",IF(OR($K384="Closed",$K384="Canceled"),IF(IF($P384="",$Q384,$P384)&lt;=$V384,"Met","Missed"),IF('Settings'!$B$8&gt;$V384,"Overdue","Within Target"))),""))</f>
        <v/>
      </c>
      <c r="X384" s="46">
        <f>IF(COUNTA($A384:$R384)=0,"",IFERROR(ROUND($S384/60*'Settings'!$B$5,2),0))</f>
        <v/>
      </c>
      <c r="Y384" s="46">
        <f>IF(COUNTA($A384:$R384)=0,"",IFERROR($R384+$X384,0))</f>
        <v/>
      </c>
      <c r="Z384" s="25">
        <f>IF(COUNTA($A384:$R384)=0,"",IFERROR(IF(OR($K384="Closed",$K384="Canceled"),"No",IF($O384="","Missing Due Date",IF(INT($O384)&lt;INT('Settings'!$B$8),"Overdue",IF(INT($O384)=INT('Settings'!$B$8),"Due Today",IF(INT($O384)&lt;=INT('Settings'!$B$8)+'Settings'!$B$6,"Due Soon","Upcoming"))))),"Check date"))</f>
        <v/>
      </c>
      <c r="AA384" s="27">
        <f>IF(COUNTA($A384:$R384)=0,"",IF($A384="","Missing ID",IF(COUNTIF($A$5:$A$1004,$A384)&gt;1,"Duplicate ID",IF(OR($B384="",$C384="",$D384="",$H384="",$I384="",$K384="",$L384="",$Q384=""),"Missing required field",IF(AND($K384="Closed",$P384=""),"Closed without Resolved At",IF(AND($P384&lt;&gt;"",$P384&lt;$B384),"Resolved before Reported",IF(AND($Q384&lt;&gt;"",$Q384&lt;$B384),"Last Updated before Reported","OK")))))))</f>
        <v/>
      </c>
    </row>
    <row r="385">
      <c r="A385" s="17" t="n"/>
      <c r="B385" s="41" t="n"/>
      <c r="C385" s="42" t="n"/>
      <c r="D385" s="17" t="n"/>
      <c r="E385" s="20" t="n"/>
      <c r="F385" s="17" t="n"/>
      <c r="G385" s="17" t="n"/>
      <c r="H385" s="17" t="n"/>
      <c r="I385" s="17" t="n"/>
      <c r="J385" s="41" t="n"/>
      <c r="K385" s="17" t="n"/>
      <c r="L385" s="17" t="n"/>
      <c r="M385" s="17" t="n"/>
      <c r="N385" s="20" t="n"/>
      <c r="O385" s="42" t="n"/>
      <c r="P385" s="41" t="n"/>
      <c r="Q385" s="41" t="n"/>
      <c r="R385" s="43" t="n"/>
      <c r="S385" s="22">
        <f>IF(COUNTA($A385:$R385)=0,"",IFERROR(IF($J385="","",MAX(0,ROUND((IF(OR($K385="Closed",$K385="Canceled"),IF($P385="",$Q385,$P385),'Settings'!$B$8)-$J385)*1440,0))),""))</f>
        <v/>
      </c>
      <c r="T385" s="44">
        <f>IF(COUNTA($A385:$R385)=0,"",IFERROR(IF($B385="","",MAX(0,ROUND((IF(OR($K385="Closed",$K385="Canceled"),IF($P385="",$Q385,$P385),'Settings'!$B$8)-$B385)*24,1))),""))</f>
        <v/>
      </c>
      <c r="U385" s="44">
        <f>IF(COUNTA($A385:$R385)=0,"",IFERROR(VLOOKUP($I385,'Settings'!$A$12:$B$15,2,FALSE),""))</f>
        <v/>
      </c>
      <c r="V385" s="45">
        <f>IF(COUNTA($A385:$R385)=0,"",IFERROR(IF(OR($B385="",$U385=""),"",$B385+$U385/24),""))</f>
        <v/>
      </c>
      <c r="W385" s="25">
        <f>IF(COUNTA($A385:$R385)=0,"",IFERROR(IF($V385="","",IF(OR($K385="Closed",$K385="Canceled"),IF(IF($P385="",$Q385,$P385)&lt;=$V385,"Met","Missed"),IF('Settings'!$B$8&gt;$V385,"Overdue","Within Target"))),""))</f>
        <v/>
      </c>
      <c r="X385" s="46">
        <f>IF(COUNTA($A385:$R385)=0,"",IFERROR(ROUND($S385/60*'Settings'!$B$5,2),0))</f>
        <v/>
      </c>
      <c r="Y385" s="46">
        <f>IF(COUNTA($A385:$R385)=0,"",IFERROR($R385+$X385,0))</f>
        <v/>
      </c>
      <c r="Z385" s="25">
        <f>IF(COUNTA($A385:$R385)=0,"",IFERROR(IF(OR($K385="Closed",$K385="Canceled"),"No",IF($O385="","Missing Due Date",IF(INT($O385)&lt;INT('Settings'!$B$8),"Overdue",IF(INT($O385)=INT('Settings'!$B$8),"Due Today",IF(INT($O385)&lt;=INT('Settings'!$B$8)+'Settings'!$B$6,"Due Soon","Upcoming"))))),"Check date"))</f>
        <v/>
      </c>
      <c r="AA385" s="27">
        <f>IF(COUNTA($A385:$R385)=0,"",IF($A385="","Missing ID",IF(COUNTIF($A$5:$A$1004,$A385)&gt;1,"Duplicate ID",IF(OR($B385="",$C385="",$D385="",$H385="",$I385="",$K385="",$L385="",$Q385=""),"Missing required field",IF(AND($K385="Closed",$P385=""),"Closed without Resolved At",IF(AND($P385&lt;&gt;"",$P385&lt;$B385),"Resolved before Reported",IF(AND($Q385&lt;&gt;"",$Q385&lt;$B385),"Last Updated before Reported","OK")))))))</f>
        <v/>
      </c>
    </row>
    <row r="386">
      <c r="A386" s="17" t="n"/>
      <c r="B386" s="41" t="n"/>
      <c r="C386" s="42" t="n"/>
      <c r="D386" s="17" t="n"/>
      <c r="E386" s="20" t="n"/>
      <c r="F386" s="17" t="n"/>
      <c r="G386" s="17" t="n"/>
      <c r="H386" s="17" t="n"/>
      <c r="I386" s="17" t="n"/>
      <c r="J386" s="41" t="n"/>
      <c r="K386" s="17" t="n"/>
      <c r="L386" s="17" t="n"/>
      <c r="M386" s="17" t="n"/>
      <c r="N386" s="20" t="n"/>
      <c r="O386" s="42" t="n"/>
      <c r="P386" s="41" t="n"/>
      <c r="Q386" s="41" t="n"/>
      <c r="R386" s="43" t="n"/>
      <c r="S386" s="22">
        <f>IF(COUNTA($A386:$R386)=0,"",IFERROR(IF($J386="","",MAX(0,ROUND((IF(OR($K386="Closed",$K386="Canceled"),IF($P386="",$Q386,$P386),'Settings'!$B$8)-$J386)*1440,0))),""))</f>
        <v/>
      </c>
      <c r="T386" s="44">
        <f>IF(COUNTA($A386:$R386)=0,"",IFERROR(IF($B386="","",MAX(0,ROUND((IF(OR($K386="Closed",$K386="Canceled"),IF($P386="",$Q386,$P386),'Settings'!$B$8)-$B386)*24,1))),""))</f>
        <v/>
      </c>
      <c r="U386" s="44">
        <f>IF(COUNTA($A386:$R386)=0,"",IFERROR(VLOOKUP($I386,'Settings'!$A$12:$B$15,2,FALSE),""))</f>
        <v/>
      </c>
      <c r="V386" s="45">
        <f>IF(COUNTA($A386:$R386)=0,"",IFERROR(IF(OR($B386="",$U386=""),"",$B386+$U386/24),""))</f>
        <v/>
      </c>
      <c r="W386" s="25">
        <f>IF(COUNTA($A386:$R386)=0,"",IFERROR(IF($V386="","",IF(OR($K386="Closed",$K386="Canceled"),IF(IF($P386="",$Q386,$P386)&lt;=$V386,"Met","Missed"),IF('Settings'!$B$8&gt;$V386,"Overdue","Within Target"))),""))</f>
        <v/>
      </c>
      <c r="X386" s="46">
        <f>IF(COUNTA($A386:$R386)=0,"",IFERROR(ROUND($S386/60*'Settings'!$B$5,2),0))</f>
        <v/>
      </c>
      <c r="Y386" s="46">
        <f>IF(COUNTA($A386:$R386)=0,"",IFERROR($R386+$X386,0))</f>
        <v/>
      </c>
      <c r="Z386" s="25">
        <f>IF(COUNTA($A386:$R386)=0,"",IFERROR(IF(OR($K386="Closed",$K386="Canceled"),"No",IF($O386="","Missing Due Date",IF(INT($O386)&lt;INT('Settings'!$B$8),"Overdue",IF(INT($O386)=INT('Settings'!$B$8),"Due Today",IF(INT($O386)&lt;=INT('Settings'!$B$8)+'Settings'!$B$6,"Due Soon","Upcoming"))))),"Check date"))</f>
        <v/>
      </c>
      <c r="AA386" s="27">
        <f>IF(COUNTA($A386:$R386)=0,"",IF($A386="","Missing ID",IF(COUNTIF($A$5:$A$1004,$A386)&gt;1,"Duplicate ID",IF(OR($B386="",$C386="",$D386="",$H386="",$I386="",$K386="",$L386="",$Q386=""),"Missing required field",IF(AND($K386="Closed",$P386=""),"Closed without Resolved At",IF(AND($P386&lt;&gt;"",$P386&lt;$B386),"Resolved before Reported",IF(AND($Q386&lt;&gt;"",$Q386&lt;$B386),"Last Updated before Reported","OK")))))))</f>
        <v/>
      </c>
    </row>
    <row r="387">
      <c r="A387" s="17" t="n"/>
      <c r="B387" s="41" t="n"/>
      <c r="C387" s="42" t="n"/>
      <c r="D387" s="17" t="n"/>
      <c r="E387" s="20" t="n"/>
      <c r="F387" s="17" t="n"/>
      <c r="G387" s="17" t="n"/>
      <c r="H387" s="17" t="n"/>
      <c r="I387" s="17" t="n"/>
      <c r="J387" s="41" t="n"/>
      <c r="K387" s="17" t="n"/>
      <c r="L387" s="17" t="n"/>
      <c r="M387" s="17" t="n"/>
      <c r="N387" s="20" t="n"/>
      <c r="O387" s="42" t="n"/>
      <c r="P387" s="41" t="n"/>
      <c r="Q387" s="41" t="n"/>
      <c r="R387" s="43" t="n"/>
      <c r="S387" s="22">
        <f>IF(COUNTA($A387:$R387)=0,"",IFERROR(IF($J387="","",MAX(0,ROUND((IF(OR($K387="Closed",$K387="Canceled"),IF($P387="",$Q387,$P387),'Settings'!$B$8)-$J387)*1440,0))),""))</f>
        <v/>
      </c>
      <c r="T387" s="44">
        <f>IF(COUNTA($A387:$R387)=0,"",IFERROR(IF($B387="","",MAX(0,ROUND((IF(OR($K387="Closed",$K387="Canceled"),IF($P387="",$Q387,$P387),'Settings'!$B$8)-$B387)*24,1))),""))</f>
        <v/>
      </c>
      <c r="U387" s="44">
        <f>IF(COUNTA($A387:$R387)=0,"",IFERROR(VLOOKUP($I387,'Settings'!$A$12:$B$15,2,FALSE),""))</f>
        <v/>
      </c>
      <c r="V387" s="45">
        <f>IF(COUNTA($A387:$R387)=0,"",IFERROR(IF(OR($B387="",$U387=""),"",$B387+$U387/24),""))</f>
        <v/>
      </c>
      <c r="W387" s="25">
        <f>IF(COUNTA($A387:$R387)=0,"",IFERROR(IF($V387="","",IF(OR($K387="Closed",$K387="Canceled"),IF(IF($P387="",$Q387,$P387)&lt;=$V387,"Met","Missed"),IF('Settings'!$B$8&gt;$V387,"Overdue","Within Target"))),""))</f>
        <v/>
      </c>
      <c r="X387" s="46">
        <f>IF(COUNTA($A387:$R387)=0,"",IFERROR(ROUND($S387/60*'Settings'!$B$5,2),0))</f>
        <v/>
      </c>
      <c r="Y387" s="46">
        <f>IF(COUNTA($A387:$R387)=0,"",IFERROR($R387+$X387,0))</f>
        <v/>
      </c>
      <c r="Z387" s="25">
        <f>IF(COUNTA($A387:$R387)=0,"",IFERROR(IF(OR($K387="Closed",$K387="Canceled"),"No",IF($O387="","Missing Due Date",IF(INT($O387)&lt;INT('Settings'!$B$8),"Overdue",IF(INT($O387)=INT('Settings'!$B$8),"Due Today",IF(INT($O387)&lt;=INT('Settings'!$B$8)+'Settings'!$B$6,"Due Soon","Upcoming"))))),"Check date"))</f>
        <v/>
      </c>
      <c r="AA387" s="27">
        <f>IF(COUNTA($A387:$R387)=0,"",IF($A387="","Missing ID",IF(COUNTIF($A$5:$A$1004,$A387)&gt;1,"Duplicate ID",IF(OR($B387="",$C387="",$D387="",$H387="",$I387="",$K387="",$L387="",$Q387=""),"Missing required field",IF(AND($K387="Closed",$P387=""),"Closed without Resolved At",IF(AND($P387&lt;&gt;"",$P387&lt;$B387),"Resolved before Reported",IF(AND($Q387&lt;&gt;"",$Q387&lt;$B387),"Last Updated before Reported","OK")))))))</f>
        <v/>
      </c>
    </row>
    <row r="388">
      <c r="A388" s="17" t="n"/>
      <c r="B388" s="41" t="n"/>
      <c r="C388" s="42" t="n"/>
      <c r="D388" s="17" t="n"/>
      <c r="E388" s="20" t="n"/>
      <c r="F388" s="17" t="n"/>
      <c r="G388" s="17" t="n"/>
      <c r="H388" s="17" t="n"/>
      <c r="I388" s="17" t="n"/>
      <c r="J388" s="41" t="n"/>
      <c r="K388" s="17" t="n"/>
      <c r="L388" s="17" t="n"/>
      <c r="M388" s="17" t="n"/>
      <c r="N388" s="20" t="n"/>
      <c r="O388" s="42" t="n"/>
      <c r="P388" s="41" t="n"/>
      <c r="Q388" s="41" t="n"/>
      <c r="R388" s="43" t="n"/>
      <c r="S388" s="22">
        <f>IF(COUNTA($A388:$R388)=0,"",IFERROR(IF($J388="","",MAX(0,ROUND((IF(OR($K388="Closed",$K388="Canceled"),IF($P388="",$Q388,$P388),'Settings'!$B$8)-$J388)*1440,0))),""))</f>
        <v/>
      </c>
      <c r="T388" s="44">
        <f>IF(COUNTA($A388:$R388)=0,"",IFERROR(IF($B388="","",MAX(0,ROUND((IF(OR($K388="Closed",$K388="Canceled"),IF($P388="",$Q388,$P388),'Settings'!$B$8)-$B388)*24,1))),""))</f>
        <v/>
      </c>
      <c r="U388" s="44">
        <f>IF(COUNTA($A388:$R388)=0,"",IFERROR(VLOOKUP($I388,'Settings'!$A$12:$B$15,2,FALSE),""))</f>
        <v/>
      </c>
      <c r="V388" s="45">
        <f>IF(COUNTA($A388:$R388)=0,"",IFERROR(IF(OR($B388="",$U388=""),"",$B388+$U388/24),""))</f>
        <v/>
      </c>
      <c r="W388" s="25">
        <f>IF(COUNTA($A388:$R388)=0,"",IFERROR(IF($V388="","",IF(OR($K388="Closed",$K388="Canceled"),IF(IF($P388="",$Q388,$P388)&lt;=$V388,"Met","Missed"),IF('Settings'!$B$8&gt;$V388,"Overdue","Within Target"))),""))</f>
        <v/>
      </c>
      <c r="X388" s="46">
        <f>IF(COUNTA($A388:$R388)=0,"",IFERROR(ROUND($S388/60*'Settings'!$B$5,2),0))</f>
        <v/>
      </c>
      <c r="Y388" s="46">
        <f>IF(COUNTA($A388:$R388)=0,"",IFERROR($R388+$X388,0))</f>
        <v/>
      </c>
      <c r="Z388" s="25">
        <f>IF(COUNTA($A388:$R388)=0,"",IFERROR(IF(OR($K388="Closed",$K388="Canceled"),"No",IF($O388="","Missing Due Date",IF(INT($O388)&lt;INT('Settings'!$B$8),"Overdue",IF(INT($O388)=INT('Settings'!$B$8),"Due Today",IF(INT($O388)&lt;=INT('Settings'!$B$8)+'Settings'!$B$6,"Due Soon","Upcoming"))))),"Check date"))</f>
        <v/>
      </c>
      <c r="AA388" s="27">
        <f>IF(COUNTA($A388:$R388)=0,"",IF($A388="","Missing ID",IF(COUNTIF($A$5:$A$1004,$A388)&gt;1,"Duplicate ID",IF(OR($B388="",$C388="",$D388="",$H388="",$I388="",$K388="",$L388="",$Q388=""),"Missing required field",IF(AND($K388="Closed",$P388=""),"Closed without Resolved At",IF(AND($P388&lt;&gt;"",$P388&lt;$B388),"Resolved before Reported",IF(AND($Q388&lt;&gt;"",$Q388&lt;$B388),"Last Updated before Reported","OK")))))))</f>
        <v/>
      </c>
    </row>
    <row r="389">
      <c r="A389" s="17" t="n"/>
      <c r="B389" s="41" t="n"/>
      <c r="C389" s="42" t="n"/>
      <c r="D389" s="17" t="n"/>
      <c r="E389" s="20" t="n"/>
      <c r="F389" s="17" t="n"/>
      <c r="G389" s="17" t="n"/>
      <c r="H389" s="17" t="n"/>
      <c r="I389" s="17" t="n"/>
      <c r="J389" s="41" t="n"/>
      <c r="K389" s="17" t="n"/>
      <c r="L389" s="17" t="n"/>
      <c r="M389" s="17" t="n"/>
      <c r="N389" s="20" t="n"/>
      <c r="O389" s="42" t="n"/>
      <c r="P389" s="41" t="n"/>
      <c r="Q389" s="41" t="n"/>
      <c r="R389" s="43" t="n"/>
      <c r="S389" s="22">
        <f>IF(COUNTA($A389:$R389)=0,"",IFERROR(IF($J389="","",MAX(0,ROUND((IF(OR($K389="Closed",$K389="Canceled"),IF($P389="",$Q389,$P389),'Settings'!$B$8)-$J389)*1440,0))),""))</f>
        <v/>
      </c>
      <c r="T389" s="44">
        <f>IF(COUNTA($A389:$R389)=0,"",IFERROR(IF($B389="","",MAX(0,ROUND((IF(OR($K389="Closed",$K389="Canceled"),IF($P389="",$Q389,$P389),'Settings'!$B$8)-$B389)*24,1))),""))</f>
        <v/>
      </c>
      <c r="U389" s="44">
        <f>IF(COUNTA($A389:$R389)=0,"",IFERROR(VLOOKUP($I389,'Settings'!$A$12:$B$15,2,FALSE),""))</f>
        <v/>
      </c>
      <c r="V389" s="45">
        <f>IF(COUNTA($A389:$R389)=0,"",IFERROR(IF(OR($B389="",$U389=""),"",$B389+$U389/24),""))</f>
        <v/>
      </c>
      <c r="W389" s="25">
        <f>IF(COUNTA($A389:$R389)=0,"",IFERROR(IF($V389="","",IF(OR($K389="Closed",$K389="Canceled"),IF(IF($P389="",$Q389,$P389)&lt;=$V389,"Met","Missed"),IF('Settings'!$B$8&gt;$V389,"Overdue","Within Target"))),""))</f>
        <v/>
      </c>
      <c r="X389" s="46">
        <f>IF(COUNTA($A389:$R389)=0,"",IFERROR(ROUND($S389/60*'Settings'!$B$5,2),0))</f>
        <v/>
      </c>
      <c r="Y389" s="46">
        <f>IF(COUNTA($A389:$R389)=0,"",IFERROR($R389+$X389,0))</f>
        <v/>
      </c>
      <c r="Z389" s="25">
        <f>IF(COUNTA($A389:$R389)=0,"",IFERROR(IF(OR($K389="Closed",$K389="Canceled"),"No",IF($O389="","Missing Due Date",IF(INT($O389)&lt;INT('Settings'!$B$8),"Overdue",IF(INT($O389)=INT('Settings'!$B$8),"Due Today",IF(INT($O389)&lt;=INT('Settings'!$B$8)+'Settings'!$B$6,"Due Soon","Upcoming"))))),"Check date"))</f>
        <v/>
      </c>
      <c r="AA389" s="27">
        <f>IF(COUNTA($A389:$R389)=0,"",IF($A389="","Missing ID",IF(COUNTIF($A$5:$A$1004,$A389)&gt;1,"Duplicate ID",IF(OR($B389="",$C389="",$D389="",$H389="",$I389="",$K389="",$L389="",$Q389=""),"Missing required field",IF(AND($K389="Closed",$P389=""),"Closed without Resolved At",IF(AND($P389&lt;&gt;"",$P389&lt;$B389),"Resolved before Reported",IF(AND($Q389&lt;&gt;"",$Q389&lt;$B389),"Last Updated before Reported","OK")))))))</f>
        <v/>
      </c>
    </row>
    <row r="390">
      <c r="A390" s="17" t="n"/>
      <c r="B390" s="41" t="n"/>
      <c r="C390" s="42" t="n"/>
      <c r="D390" s="17" t="n"/>
      <c r="E390" s="20" t="n"/>
      <c r="F390" s="17" t="n"/>
      <c r="G390" s="17" t="n"/>
      <c r="H390" s="17" t="n"/>
      <c r="I390" s="17" t="n"/>
      <c r="J390" s="41" t="n"/>
      <c r="K390" s="17" t="n"/>
      <c r="L390" s="17" t="n"/>
      <c r="M390" s="17" t="n"/>
      <c r="N390" s="20" t="n"/>
      <c r="O390" s="42" t="n"/>
      <c r="P390" s="41" t="n"/>
      <c r="Q390" s="41" t="n"/>
      <c r="R390" s="43" t="n"/>
      <c r="S390" s="22">
        <f>IF(COUNTA($A390:$R390)=0,"",IFERROR(IF($J390="","",MAX(0,ROUND((IF(OR($K390="Closed",$K390="Canceled"),IF($P390="",$Q390,$P390),'Settings'!$B$8)-$J390)*1440,0))),""))</f>
        <v/>
      </c>
      <c r="T390" s="44">
        <f>IF(COUNTA($A390:$R390)=0,"",IFERROR(IF($B390="","",MAX(0,ROUND((IF(OR($K390="Closed",$K390="Canceled"),IF($P390="",$Q390,$P390),'Settings'!$B$8)-$B390)*24,1))),""))</f>
        <v/>
      </c>
      <c r="U390" s="44">
        <f>IF(COUNTA($A390:$R390)=0,"",IFERROR(VLOOKUP($I390,'Settings'!$A$12:$B$15,2,FALSE),""))</f>
        <v/>
      </c>
      <c r="V390" s="45">
        <f>IF(COUNTA($A390:$R390)=0,"",IFERROR(IF(OR($B390="",$U390=""),"",$B390+$U390/24),""))</f>
        <v/>
      </c>
      <c r="W390" s="25">
        <f>IF(COUNTA($A390:$R390)=0,"",IFERROR(IF($V390="","",IF(OR($K390="Closed",$K390="Canceled"),IF(IF($P390="",$Q390,$P390)&lt;=$V390,"Met","Missed"),IF('Settings'!$B$8&gt;$V390,"Overdue","Within Target"))),""))</f>
        <v/>
      </c>
      <c r="X390" s="46">
        <f>IF(COUNTA($A390:$R390)=0,"",IFERROR(ROUND($S390/60*'Settings'!$B$5,2),0))</f>
        <v/>
      </c>
      <c r="Y390" s="46">
        <f>IF(COUNTA($A390:$R390)=0,"",IFERROR($R390+$X390,0))</f>
        <v/>
      </c>
      <c r="Z390" s="25">
        <f>IF(COUNTA($A390:$R390)=0,"",IFERROR(IF(OR($K390="Closed",$K390="Canceled"),"No",IF($O390="","Missing Due Date",IF(INT($O390)&lt;INT('Settings'!$B$8),"Overdue",IF(INT($O390)=INT('Settings'!$B$8),"Due Today",IF(INT($O390)&lt;=INT('Settings'!$B$8)+'Settings'!$B$6,"Due Soon","Upcoming"))))),"Check date"))</f>
        <v/>
      </c>
      <c r="AA390" s="27">
        <f>IF(COUNTA($A390:$R390)=0,"",IF($A390="","Missing ID",IF(COUNTIF($A$5:$A$1004,$A390)&gt;1,"Duplicate ID",IF(OR($B390="",$C390="",$D390="",$H390="",$I390="",$K390="",$L390="",$Q390=""),"Missing required field",IF(AND($K390="Closed",$P390=""),"Closed without Resolved At",IF(AND($P390&lt;&gt;"",$P390&lt;$B390),"Resolved before Reported",IF(AND($Q390&lt;&gt;"",$Q390&lt;$B390),"Last Updated before Reported","OK")))))))</f>
        <v/>
      </c>
    </row>
    <row r="391">
      <c r="A391" s="17" t="n"/>
      <c r="B391" s="41" t="n"/>
      <c r="C391" s="42" t="n"/>
      <c r="D391" s="17" t="n"/>
      <c r="E391" s="20" t="n"/>
      <c r="F391" s="17" t="n"/>
      <c r="G391" s="17" t="n"/>
      <c r="H391" s="17" t="n"/>
      <c r="I391" s="17" t="n"/>
      <c r="J391" s="41" t="n"/>
      <c r="K391" s="17" t="n"/>
      <c r="L391" s="17" t="n"/>
      <c r="M391" s="17" t="n"/>
      <c r="N391" s="20" t="n"/>
      <c r="O391" s="42" t="n"/>
      <c r="P391" s="41" t="n"/>
      <c r="Q391" s="41" t="n"/>
      <c r="R391" s="43" t="n"/>
      <c r="S391" s="22">
        <f>IF(COUNTA($A391:$R391)=0,"",IFERROR(IF($J391="","",MAX(0,ROUND((IF(OR($K391="Closed",$K391="Canceled"),IF($P391="",$Q391,$P391),'Settings'!$B$8)-$J391)*1440,0))),""))</f>
        <v/>
      </c>
      <c r="T391" s="44">
        <f>IF(COUNTA($A391:$R391)=0,"",IFERROR(IF($B391="","",MAX(0,ROUND((IF(OR($K391="Closed",$K391="Canceled"),IF($P391="",$Q391,$P391),'Settings'!$B$8)-$B391)*24,1))),""))</f>
        <v/>
      </c>
      <c r="U391" s="44">
        <f>IF(COUNTA($A391:$R391)=0,"",IFERROR(VLOOKUP($I391,'Settings'!$A$12:$B$15,2,FALSE),""))</f>
        <v/>
      </c>
      <c r="V391" s="45">
        <f>IF(COUNTA($A391:$R391)=0,"",IFERROR(IF(OR($B391="",$U391=""),"",$B391+$U391/24),""))</f>
        <v/>
      </c>
      <c r="W391" s="25">
        <f>IF(COUNTA($A391:$R391)=0,"",IFERROR(IF($V391="","",IF(OR($K391="Closed",$K391="Canceled"),IF(IF($P391="",$Q391,$P391)&lt;=$V391,"Met","Missed"),IF('Settings'!$B$8&gt;$V391,"Overdue","Within Target"))),""))</f>
        <v/>
      </c>
      <c r="X391" s="46">
        <f>IF(COUNTA($A391:$R391)=0,"",IFERROR(ROUND($S391/60*'Settings'!$B$5,2),0))</f>
        <v/>
      </c>
      <c r="Y391" s="46">
        <f>IF(COUNTA($A391:$R391)=0,"",IFERROR($R391+$X391,0))</f>
        <v/>
      </c>
      <c r="Z391" s="25">
        <f>IF(COUNTA($A391:$R391)=0,"",IFERROR(IF(OR($K391="Closed",$K391="Canceled"),"No",IF($O391="","Missing Due Date",IF(INT($O391)&lt;INT('Settings'!$B$8),"Overdue",IF(INT($O391)=INT('Settings'!$B$8),"Due Today",IF(INT($O391)&lt;=INT('Settings'!$B$8)+'Settings'!$B$6,"Due Soon","Upcoming"))))),"Check date"))</f>
        <v/>
      </c>
      <c r="AA391" s="27">
        <f>IF(COUNTA($A391:$R391)=0,"",IF($A391="","Missing ID",IF(COUNTIF($A$5:$A$1004,$A391)&gt;1,"Duplicate ID",IF(OR($B391="",$C391="",$D391="",$H391="",$I391="",$K391="",$L391="",$Q391=""),"Missing required field",IF(AND($K391="Closed",$P391=""),"Closed without Resolved At",IF(AND($P391&lt;&gt;"",$P391&lt;$B391),"Resolved before Reported",IF(AND($Q391&lt;&gt;"",$Q391&lt;$B391),"Last Updated before Reported","OK")))))))</f>
        <v/>
      </c>
    </row>
    <row r="392">
      <c r="A392" s="17" t="n"/>
      <c r="B392" s="41" t="n"/>
      <c r="C392" s="42" t="n"/>
      <c r="D392" s="17" t="n"/>
      <c r="E392" s="20" t="n"/>
      <c r="F392" s="17" t="n"/>
      <c r="G392" s="17" t="n"/>
      <c r="H392" s="17" t="n"/>
      <c r="I392" s="17" t="n"/>
      <c r="J392" s="41" t="n"/>
      <c r="K392" s="17" t="n"/>
      <c r="L392" s="17" t="n"/>
      <c r="M392" s="17" t="n"/>
      <c r="N392" s="20" t="n"/>
      <c r="O392" s="42" t="n"/>
      <c r="P392" s="41" t="n"/>
      <c r="Q392" s="41" t="n"/>
      <c r="R392" s="43" t="n"/>
      <c r="S392" s="22">
        <f>IF(COUNTA($A392:$R392)=0,"",IFERROR(IF($J392="","",MAX(0,ROUND((IF(OR($K392="Closed",$K392="Canceled"),IF($P392="",$Q392,$P392),'Settings'!$B$8)-$J392)*1440,0))),""))</f>
        <v/>
      </c>
      <c r="T392" s="44">
        <f>IF(COUNTA($A392:$R392)=0,"",IFERROR(IF($B392="","",MAX(0,ROUND((IF(OR($K392="Closed",$K392="Canceled"),IF($P392="",$Q392,$P392),'Settings'!$B$8)-$B392)*24,1))),""))</f>
        <v/>
      </c>
      <c r="U392" s="44">
        <f>IF(COUNTA($A392:$R392)=0,"",IFERROR(VLOOKUP($I392,'Settings'!$A$12:$B$15,2,FALSE),""))</f>
        <v/>
      </c>
      <c r="V392" s="45">
        <f>IF(COUNTA($A392:$R392)=0,"",IFERROR(IF(OR($B392="",$U392=""),"",$B392+$U392/24),""))</f>
        <v/>
      </c>
      <c r="W392" s="25">
        <f>IF(COUNTA($A392:$R392)=0,"",IFERROR(IF($V392="","",IF(OR($K392="Closed",$K392="Canceled"),IF(IF($P392="",$Q392,$P392)&lt;=$V392,"Met","Missed"),IF('Settings'!$B$8&gt;$V392,"Overdue","Within Target"))),""))</f>
        <v/>
      </c>
      <c r="X392" s="46">
        <f>IF(COUNTA($A392:$R392)=0,"",IFERROR(ROUND($S392/60*'Settings'!$B$5,2),0))</f>
        <v/>
      </c>
      <c r="Y392" s="46">
        <f>IF(COUNTA($A392:$R392)=0,"",IFERROR($R392+$X392,0))</f>
        <v/>
      </c>
      <c r="Z392" s="25">
        <f>IF(COUNTA($A392:$R392)=0,"",IFERROR(IF(OR($K392="Closed",$K392="Canceled"),"No",IF($O392="","Missing Due Date",IF(INT($O392)&lt;INT('Settings'!$B$8),"Overdue",IF(INT($O392)=INT('Settings'!$B$8),"Due Today",IF(INT($O392)&lt;=INT('Settings'!$B$8)+'Settings'!$B$6,"Due Soon","Upcoming"))))),"Check date"))</f>
        <v/>
      </c>
      <c r="AA392" s="27">
        <f>IF(COUNTA($A392:$R392)=0,"",IF($A392="","Missing ID",IF(COUNTIF($A$5:$A$1004,$A392)&gt;1,"Duplicate ID",IF(OR($B392="",$C392="",$D392="",$H392="",$I392="",$K392="",$L392="",$Q392=""),"Missing required field",IF(AND($K392="Closed",$P392=""),"Closed without Resolved At",IF(AND($P392&lt;&gt;"",$P392&lt;$B392),"Resolved before Reported",IF(AND($Q392&lt;&gt;"",$Q392&lt;$B392),"Last Updated before Reported","OK")))))))</f>
        <v/>
      </c>
    </row>
    <row r="393">
      <c r="A393" s="17" t="n"/>
      <c r="B393" s="41" t="n"/>
      <c r="C393" s="42" t="n"/>
      <c r="D393" s="17" t="n"/>
      <c r="E393" s="20" t="n"/>
      <c r="F393" s="17" t="n"/>
      <c r="G393" s="17" t="n"/>
      <c r="H393" s="17" t="n"/>
      <c r="I393" s="17" t="n"/>
      <c r="J393" s="41" t="n"/>
      <c r="K393" s="17" t="n"/>
      <c r="L393" s="17" t="n"/>
      <c r="M393" s="17" t="n"/>
      <c r="N393" s="20" t="n"/>
      <c r="O393" s="42" t="n"/>
      <c r="P393" s="41" t="n"/>
      <c r="Q393" s="41" t="n"/>
      <c r="R393" s="43" t="n"/>
      <c r="S393" s="22">
        <f>IF(COUNTA($A393:$R393)=0,"",IFERROR(IF($J393="","",MAX(0,ROUND((IF(OR($K393="Closed",$K393="Canceled"),IF($P393="",$Q393,$P393),'Settings'!$B$8)-$J393)*1440,0))),""))</f>
        <v/>
      </c>
      <c r="T393" s="44">
        <f>IF(COUNTA($A393:$R393)=0,"",IFERROR(IF($B393="","",MAX(0,ROUND((IF(OR($K393="Closed",$K393="Canceled"),IF($P393="",$Q393,$P393),'Settings'!$B$8)-$B393)*24,1))),""))</f>
        <v/>
      </c>
      <c r="U393" s="44">
        <f>IF(COUNTA($A393:$R393)=0,"",IFERROR(VLOOKUP($I393,'Settings'!$A$12:$B$15,2,FALSE),""))</f>
        <v/>
      </c>
      <c r="V393" s="45">
        <f>IF(COUNTA($A393:$R393)=0,"",IFERROR(IF(OR($B393="",$U393=""),"",$B393+$U393/24),""))</f>
        <v/>
      </c>
      <c r="W393" s="25">
        <f>IF(COUNTA($A393:$R393)=0,"",IFERROR(IF($V393="","",IF(OR($K393="Closed",$K393="Canceled"),IF(IF($P393="",$Q393,$P393)&lt;=$V393,"Met","Missed"),IF('Settings'!$B$8&gt;$V393,"Overdue","Within Target"))),""))</f>
        <v/>
      </c>
      <c r="X393" s="46">
        <f>IF(COUNTA($A393:$R393)=0,"",IFERROR(ROUND($S393/60*'Settings'!$B$5,2),0))</f>
        <v/>
      </c>
      <c r="Y393" s="46">
        <f>IF(COUNTA($A393:$R393)=0,"",IFERROR($R393+$X393,0))</f>
        <v/>
      </c>
      <c r="Z393" s="25">
        <f>IF(COUNTA($A393:$R393)=0,"",IFERROR(IF(OR($K393="Closed",$K393="Canceled"),"No",IF($O393="","Missing Due Date",IF(INT($O393)&lt;INT('Settings'!$B$8),"Overdue",IF(INT($O393)=INT('Settings'!$B$8),"Due Today",IF(INT($O393)&lt;=INT('Settings'!$B$8)+'Settings'!$B$6,"Due Soon","Upcoming"))))),"Check date"))</f>
        <v/>
      </c>
      <c r="AA393" s="27">
        <f>IF(COUNTA($A393:$R393)=0,"",IF($A393="","Missing ID",IF(COUNTIF($A$5:$A$1004,$A393)&gt;1,"Duplicate ID",IF(OR($B393="",$C393="",$D393="",$H393="",$I393="",$K393="",$L393="",$Q393=""),"Missing required field",IF(AND($K393="Closed",$P393=""),"Closed without Resolved At",IF(AND($P393&lt;&gt;"",$P393&lt;$B393),"Resolved before Reported",IF(AND($Q393&lt;&gt;"",$Q393&lt;$B393),"Last Updated before Reported","OK")))))))</f>
        <v/>
      </c>
    </row>
    <row r="394">
      <c r="A394" s="17" t="n"/>
      <c r="B394" s="41" t="n"/>
      <c r="C394" s="42" t="n"/>
      <c r="D394" s="17" t="n"/>
      <c r="E394" s="20" t="n"/>
      <c r="F394" s="17" t="n"/>
      <c r="G394" s="17" t="n"/>
      <c r="H394" s="17" t="n"/>
      <c r="I394" s="17" t="n"/>
      <c r="J394" s="41" t="n"/>
      <c r="K394" s="17" t="n"/>
      <c r="L394" s="17" t="n"/>
      <c r="M394" s="17" t="n"/>
      <c r="N394" s="20" t="n"/>
      <c r="O394" s="42" t="n"/>
      <c r="P394" s="41" t="n"/>
      <c r="Q394" s="41" t="n"/>
      <c r="R394" s="43" t="n"/>
      <c r="S394" s="22">
        <f>IF(COUNTA($A394:$R394)=0,"",IFERROR(IF($J394="","",MAX(0,ROUND((IF(OR($K394="Closed",$K394="Canceled"),IF($P394="",$Q394,$P394),'Settings'!$B$8)-$J394)*1440,0))),""))</f>
        <v/>
      </c>
      <c r="T394" s="44">
        <f>IF(COUNTA($A394:$R394)=0,"",IFERROR(IF($B394="","",MAX(0,ROUND((IF(OR($K394="Closed",$K394="Canceled"),IF($P394="",$Q394,$P394),'Settings'!$B$8)-$B394)*24,1))),""))</f>
        <v/>
      </c>
      <c r="U394" s="44">
        <f>IF(COUNTA($A394:$R394)=0,"",IFERROR(VLOOKUP($I394,'Settings'!$A$12:$B$15,2,FALSE),""))</f>
        <v/>
      </c>
      <c r="V394" s="45">
        <f>IF(COUNTA($A394:$R394)=0,"",IFERROR(IF(OR($B394="",$U394=""),"",$B394+$U394/24),""))</f>
        <v/>
      </c>
      <c r="W394" s="25">
        <f>IF(COUNTA($A394:$R394)=0,"",IFERROR(IF($V394="","",IF(OR($K394="Closed",$K394="Canceled"),IF(IF($P394="",$Q394,$P394)&lt;=$V394,"Met","Missed"),IF('Settings'!$B$8&gt;$V394,"Overdue","Within Target"))),""))</f>
        <v/>
      </c>
      <c r="X394" s="46">
        <f>IF(COUNTA($A394:$R394)=0,"",IFERROR(ROUND($S394/60*'Settings'!$B$5,2),0))</f>
        <v/>
      </c>
      <c r="Y394" s="46">
        <f>IF(COUNTA($A394:$R394)=0,"",IFERROR($R394+$X394,0))</f>
        <v/>
      </c>
      <c r="Z394" s="25">
        <f>IF(COUNTA($A394:$R394)=0,"",IFERROR(IF(OR($K394="Closed",$K394="Canceled"),"No",IF($O394="","Missing Due Date",IF(INT($O394)&lt;INT('Settings'!$B$8),"Overdue",IF(INT($O394)=INT('Settings'!$B$8),"Due Today",IF(INT($O394)&lt;=INT('Settings'!$B$8)+'Settings'!$B$6,"Due Soon","Upcoming"))))),"Check date"))</f>
        <v/>
      </c>
      <c r="AA394" s="27">
        <f>IF(COUNTA($A394:$R394)=0,"",IF($A394="","Missing ID",IF(COUNTIF($A$5:$A$1004,$A394)&gt;1,"Duplicate ID",IF(OR($B394="",$C394="",$D394="",$H394="",$I394="",$K394="",$L394="",$Q394=""),"Missing required field",IF(AND($K394="Closed",$P394=""),"Closed without Resolved At",IF(AND($P394&lt;&gt;"",$P394&lt;$B394),"Resolved before Reported",IF(AND($Q394&lt;&gt;"",$Q394&lt;$B394),"Last Updated before Reported","OK")))))))</f>
        <v/>
      </c>
    </row>
    <row r="395">
      <c r="A395" s="17" t="n"/>
      <c r="B395" s="41" t="n"/>
      <c r="C395" s="42" t="n"/>
      <c r="D395" s="17" t="n"/>
      <c r="E395" s="20" t="n"/>
      <c r="F395" s="17" t="n"/>
      <c r="G395" s="17" t="n"/>
      <c r="H395" s="17" t="n"/>
      <c r="I395" s="17" t="n"/>
      <c r="J395" s="41" t="n"/>
      <c r="K395" s="17" t="n"/>
      <c r="L395" s="17" t="n"/>
      <c r="M395" s="17" t="n"/>
      <c r="N395" s="20" t="n"/>
      <c r="O395" s="42" t="n"/>
      <c r="P395" s="41" t="n"/>
      <c r="Q395" s="41" t="n"/>
      <c r="R395" s="43" t="n"/>
      <c r="S395" s="22">
        <f>IF(COUNTA($A395:$R395)=0,"",IFERROR(IF($J395="","",MAX(0,ROUND((IF(OR($K395="Closed",$K395="Canceled"),IF($P395="",$Q395,$P395),'Settings'!$B$8)-$J395)*1440,0))),""))</f>
        <v/>
      </c>
      <c r="T395" s="44">
        <f>IF(COUNTA($A395:$R395)=0,"",IFERROR(IF($B395="","",MAX(0,ROUND((IF(OR($K395="Closed",$K395="Canceled"),IF($P395="",$Q395,$P395),'Settings'!$B$8)-$B395)*24,1))),""))</f>
        <v/>
      </c>
      <c r="U395" s="44">
        <f>IF(COUNTA($A395:$R395)=0,"",IFERROR(VLOOKUP($I395,'Settings'!$A$12:$B$15,2,FALSE),""))</f>
        <v/>
      </c>
      <c r="V395" s="45">
        <f>IF(COUNTA($A395:$R395)=0,"",IFERROR(IF(OR($B395="",$U395=""),"",$B395+$U395/24),""))</f>
        <v/>
      </c>
      <c r="W395" s="25">
        <f>IF(COUNTA($A395:$R395)=0,"",IFERROR(IF($V395="","",IF(OR($K395="Closed",$K395="Canceled"),IF(IF($P395="",$Q395,$P395)&lt;=$V395,"Met","Missed"),IF('Settings'!$B$8&gt;$V395,"Overdue","Within Target"))),""))</f>
        <v/>
      </c>
      <c r="X395" s="46">
        <f>IF(COUNTA($A395:$R395)=0,"",IFERROR(ROUND($S395/60*'Settings'!$B$5,2),0))</f>
        <v/>
      </c>
      <c r="Y395" s="46">
        <f>IF(COUNTA($A395:$R395)=0,"",IFERROR($R395+$X395,0))</f>
        <v/>
      </c>
      <c r="Z395" s="25">
        <f>IF(COUNTA($A395:$R395)=0,"",IFERROR(IF(OR($K395="Closed",$K395="Canceled"),"No",IF($O395="","Missing Due Date",IF(INT($O395)&lt;INT('Settings'!$B$8),"Overdue",IF(INT($O395)=INT('Settings'!$B$8),"Due Today",IF(INT($O395)&lt;=INT('Settings'!$B$8)+'Settings'!$B$6,"Due Soon","Upcoming"))))),"Check date"))</f>
        <v/>
      </c>
      <c r="AA395" s="27">
        <f>IF(COUNTA($A395:$R395)=0,"",IF($A395="","Missing ID",IF(COUNTIF($A$5:$A$1004,$A395)&gt;1,"Duplicate ID",IF(OR($B395="",$C395="",$D395="",$H395="",$I395="",$K395="",$L395="",$Q395=""),"Missing required field",IF(AND($K395="Closed",$P395=""),"Closed without Resolved At",IF(AND($P395&lt;&gt;"",$P395&lt;$B395),"Resolved before Reported",IF(AND($Q395&lt;&gt;"",$Q395&lt;$B395),"Last Updated before Reported","OK")))))))</f>
        <v/>
      </c>
    </row>
    <row r="396">
      <c r="A396" s="17" t="n"/>
      <c r="B396" s="41" t="n"/>
      <c r="C396" s="42" t="n"/>
      <c r="D396" s="17" t="n"/>
      <c r="E396" s="20" t="n"/>
      <c r="F396" s="17" t="n"/>
      <c r="G396" s="17" t="n"/>
      <c r="H396" s="17" t="n"/>
      <c r="I396" s="17" t="n"/>
      <c r="J396" s="41" t="n"/>
      <c r="K396" s="17" t="n"/>
      <c r="L396" s="17" t="n"/>
      <c r="M396" s="17" t="n"/>
      <c r="N396" s="20" t="n"/>
      <c r="O396" s="42" t="n"/>
      <c r="P396" s="41" t="n"/>
      <c r="Q396" s="41" t="n"/>
      <c r="R396" s="43" t="n"/>
      <c r="S396" s="22">
        <f>IF(COUNTA($A396:$R396)=0,"",IFERROR(IF($J396="","",MAX(0,ROUND((IF(OR($K396="Closed",$K396="Canceled"),IF($P396="",$Q396,$P396),'Settings'!$B$8)-$J396)*1440,0))),""))</f>
        <v/>
      </c>
      <c r="T396" s="44">
        <f>IF(COUNTA($A396:$R396)=0,"",IFERROR(IF($B396="","",MAX(0,ROUND((IF(OR($K396="Closed",$K396="Canceled"),IF($P396="",$Q396,$P396),'Settings'!$B$8)-$B396)*24,1))),""))</f>
        <v/>
      </c>
      <c r="U396" s="44">
        <f>IF(COUNTA($A396:$R396)=0,"",IFERROR(VLOOKUP($I396,'Settings'!$A$12:$B$15,2,FALSE),""))</f>
        <v/>
      </c>
      <c r="V396" s="45">
        <f>IF(COUNTA($A396:$R396)=0,"",IFERROR(IF(OR($B396="",$U396=""),"",$B396+$U396/24),""))</f>
        <v/>
      </c>
      <c r="W396" s="25">
        <f>IF(COUNTA($A396:$R396)=0,"",IFERROR(IF($V396="","",IF(OR($K396="Closed",$K396="Canceled"),IF(IF($P396="",$Q396,$P396)&lt;=$V396,"Met","Missed"),IF('Settings'!$B$8&gt;$V396,"Overdue","Within Target"))),""))</f>
        <v/>
      </c>
      <c r="X396" s="46">
        <f>IF(COUNTA($A396:$R396)=0,"",IFERROR(ROUND($S396/60*'Settings'!$B$5,2),0))</f>
        <v/>
      </c>
      <c r="Y396" s="46">
        <f>IF(COUNTA($A396:$R396)=0,"",IFERROR($R396+$X396,0))</f>
        <v/>
      </c>
      <c r="Z396" s="25">
        <f>IF(COUNTA($A396:$R396)=0,"",IFERROR(IF(OR($K396="Closed",$K396="Canceled"),"No",IF($O396="","Missing Due Date",IF(INT($O396)&lt;INT('Settings'!$B$8),"Overdue",IF(INT($O396)=INT('Settings'!$B$8),"Due Today",IF(INT($O396)&lt;=INT('Settings'!$B$8)+'Settings'!$B$6,"Due Soon","Upcoming"))))),"Check date"))</f>
        <v/>
      </c>
      <c r="AA396" s="27">
        <f>IF(COUNTA($A396:$R396)=0,"",IF($A396="","Missing ID",IF(COUNTIF($A$5:$A$1004,$A396)&gt;1,"Duplicate ID",IF(OR($B396="",$C396="",$D396="",$H396="",$I396="",$K396="",$L396="",$Q396=""),"Missing required field",IF(AND($K396="Closed",$P396=""),"Closed without Resolved At",IF(AND($P396&lt;&gt;"",$P396&lt;$B396),"Resolved before Reported",IF(AND($Q396&lt;&gt;"",$Q396&lt;$B396),"Last Updated before Reported","OK")))))))</f>
        <v/>
      </c>
    </row>
    <row r="397">
      <c r="A397" s="17" t="n"/>
      <c r="B397" s="41" t="n"/>
      <c r="C397" s="42" t="n"/>
      <c r="D397" s="17" t="n"/>
      <c r="E397" s="20" t="n"/>
      <c r="F397" s="17" t="n"/>
      <c r="G397" s="17" t="n"/>
      <c r="H397" s="17" t="n"/>
      <c r="I397" s="17" t="n"/>
      <c r="J397" s="41" t="n"/>
      <c r="K397" s="17" t="n"/>
      <c r="L397" s="17" t="n"/>
      <c r="M397" s="17" t="n"/>
      <c r="N397" s="20" t="n"/>
      <c r="O397" s="42" t="n"/>
      <c r="P397" s="41" t="n"/>
      <c r="Q397" s="41" t="n"/>
      <c r="R397" s="43" t="n"/>
      <c r="S397" s="22">
        <f>IF(COUNTA($A397:$R397)=0,"",IFERROR(IF($J397="","",MAX(0,ROUND((IF(OR($K397="Closed",$K397="Canceled"),IF($P397="",$Q397,$P397),'Settings'!$B$8)-$J397)*1440,0))),""))</f>
        <v/>
      </c>
      <c r="T397" s="44">
        <f>IF(COUNTA($A397:$R397)=0,"",IFERROR(IF($B397="","",MAX(0,ROUND((IF(OR($K397="Closed",$K397="Canceled"),IF($P397="",$Q397,$P397),'Settings'!$B$8)-$B397)*24,1))),""))</f>
        <v/>
      </c>
      <c r="U397" s="44">
        <f>IF(COUNTA($A397:$R397)=0,"",IFERROR(VLOOKUP($I397,'Settings'!$A$12:$B$15,2,FALSE),""))</f>
        <v/>
      </c>
      <c r="V397" s="45">
        <f>IF(COUNTA($A397:$R397)=0,"",IFERROR(IF(OR($B397="",$U397=""),"",$B397+$U397/24),""))</f>
        <v/>
      </c>
      <c r="W397" s="25">
        <f>IF(COUNTA($A397:$R397)=0,"",IFERROR(IF($V397="","",IF(OR($K397="Closed",$K397="Canceled"),IF(IF($P397="",$Q397,$P397)&lt;=$V397,"Met","Missed"),IF('Settings'!$B$8&gt;$V397,"Overdue","Within Target"))),""))</f>
        <v/>
      </c>
      <c r="X397" s="46">
        <f>IF(COUNTA($A397:$R397)=0,"",IFERROR(ROUND($S397/60*'Settings'!$B$5,2),0))</f>
        <v/>
      </c>
      <c r="Y397" s="46">
        <f>IF(COUNTA($A397:$R397)=0,"",IFERROR($R397+$X397,0))</f>
        <v/>
      </c>
      <c r="Z397" s="25">
        <f>IF(COUNTA($A397:$R397)=0,"",IFERROR(IF(OR($K397="Closed",$K397="Canceled"),"No",IF($O397="","Missing Due Date",IF(INT($O397)&lt;INT('Settings'!$B$8),"Overdue",IF(INT($O397)=INT('Settings'!$B$8),"Due Today",IF(INT($O397)&lt;=INT('Settings'!$B$8)+'Settings'!$B$6,"Due Soon","Upcoming"))))),"Check date"))</f>
        <v/>
      </c>
      <c r="AA397" s="27">
        <f>IF(COUNTA($A397:$R397)=0,"",IF($A397="","Missing ID",IF(COUNTIF($A$5:$A$1004,$A397)&gt;1,"Duplicate ID",IF(OR($B397="",$C397="",$D397="",$H397="",$I397="",$K397="",$L397="",$Q397=""),"Missing required field",IF(AND($K397="Closed",$P397=""),"Closed without Resolved At",IF(AND($P397&lt;&gt;"",$P397&lt;$B397),"Resolved before Reported",IF(AND($Q397&lt;&gt;"",$Q397&lt;$B397),"Last Updated before Reported","OK")))))))</f>
        <v/>
      </c>
    </row>
    <row r="398">
      <c r="A398" s="17" t="n"/>
      <c r="B398" s="41" t="n"/>
      <c r="C398" s="42" t="n"/>
      <c r="D398" s="17" t="n"/>
      <c r="E398" s="20" t="n"/>
      <c r="F398" s="17" t="n"/>
      <c r="G398" s="17" t="n"/>
      <c r="H398" s="17" t="n"/>
      <c r="I398" s="17" t="n"/>
      <c r="J398" s="41" t="n"/>
      <c r="K398" s="17" t="n"/>
      <c r="L398" s="17" t="n"/>
      <c r="M398" s="17" t="n"/>
      <c r="N398" s="20" t="n"/>
      <c r="O398" s="42" t="n"/>
      <c r="P398" s="41" t="n"/>
      <c r="Q398" s="41" t="n"/>
      <c r="R398" s="43" t="n"/>
      <c r="S398" s="22">
        <f>IF(COUNTA($A398:$R398)=0,"",IFERROR(IF($J398="","",MAX(0,ROUND((IF(OR($K398="Closed",$K398="Canceled"),IF($P398="",$Q398,$P398),'Settings'!$B$8)-$J398)*1440,0))),""))</f>
        <v/>
      </c>
      <c r="T398" s="44">
        <f>IF(COUNTA($A398:$R398)=0,"",IFERROR(IF($B398="","",MAX(0,ROUND((IF(OR($K398="Closed",$K398="Canceled"),IF($P398="",$Q398,$P398),'Settings'!$B$8)-$B398)*24,1))),""))</f>
        <v/>
      </c>
      <c r="U398" s="44">
        <f>IF(COUNTA($A398:$R398)=0,"",IFERROR(VLOOKUP($I398,'Settings'!$A$12:$B$15,2,FALSE),""))</f>
        <v/>
      </c>
      <c r="V398" s="45">
        <f>IF(COUNTA($A398:$R398)=0,"",IFERROR(IF(OR($B398="",$U398=""),"",$B398+$U398/24),""))</f>
        <v/>
      </c>
      <c r="W398" s="25">
        <f>IF(COUNTA($A398:$R398)=0,"",IFERROR(IF($V398="","",IF(OR($K398="Closed",$K398="Canceled"),IF(IF($P398="",$Q398,$P398)&lt;=$V398,"Met","Missed"),IF('Settings'!$B$8&gt;$V398,"Overdue","Within Target"))),""))</f>
        <v/>
      </c>
      <c r="X398" s="46">
        <f>IF(COUNTA($A398:$R398)=0,"",IFERROR(ROUND($S398/60*'Settings'!$B$5,2),0))</f>
        <v/>
      </c>
      <c r="Y398" s="46">
        <f>IF(COUNTA($A398:$R398)=0,"",IFERROR($R398+$X398,0))</f>
        <v/>
      </c>
      <c r="Z398" s="25">
        <f>IF(COUNTA($A398:$R398)=0,"",IFERROR(IF(OR($K398="Closed",$K398="Canceled"),"No",IF($O398="","Missing Due Date",IF(INT($O398)&lt;INT('Settings'!$B$8),"Overdue",IF(INT($O398)=INT('Settings'!$B$8),"Due Today",IF(INT($O398)&lt;=INT('Settings'!$B$8)+'Settings'!$B$6,"Due Soon","Upcoming"))))),"Check date"))</f>
        <v/>
      </c>
      <c r="AA398" s="27">
        <f>IF(COUNTA($A398:$R398)=0,"",IF($A398="","Missing ID",IF(COUNTIF($A$5:$A$1004,$A398)&gt;1,"Duplicate ID",IF(OR($B398="",$C398="",$D398="",$H398="",$I398="",$K398="",$L398="",$Q398=""),"Missing required field",IF(AND($K398="Closed",$P398=""),"Closed without Resolved At",IF(AND($P398&lt;&gt;"",$P398&lt;$B398),"Resolved before Reported",IF(AND($Q398&lt;&gt;"",$Q398&lt;$B398),"Last Updated before Reported","OK")))))))</f>
        <v/>
      </c>
    </row>
    <row r="399">
      <c r="A399" s="17" t="n"/>
      <c r="B399" s="41" t="n"/>
      <c r="C399" s="42" t="n"/>
      <c r="D399" s="17" t="n"/>
      <c r="E399" s="20" t="n"/>
      <c r="F399" s="17" t="n"/>
      <c r="G399" s="17" t="n"/>
      <c r="H399" s="17" t="n"/>
      <c r="I399" s="17" t="n"/>
      <c r="J399" s="41" t="n"/>
      <c r="K399" s="17" t="n"/>
      <c r="L399" s="17" t="n"/>
      <c r="M399" s="17" t="n"/>
      <c r="N399" s="20" t="n"/>
      <c r="O399" s="42" t="n"/>
      <c r="P399" s="41" t="n"/>
      <c r="Q399" s="41" t="n"/>
      <c r="R399" s="43" t="n"/>
      <c r="S399" s="22">
        <f>IF(COUNTA($A399:$R399)=0,"",IFERROR(IF($J399="","",MAX(0,ROUND((IF(OR($K399="Closed",$K399="Canceled"),IF($P399="",$Q399,$P399),'Settings'!$B$8)-$J399)*1440,0))),""))</f>
        <v/>
      </c>
      <c r="T399" s="44">
        <f>IF(COUNTA($A399:$R399)=0,"",IFERROR(IF($B399="","",MAX(0,ROUND((IF(OR($K399="Closed",$K399="Canceled"),IF($P399="",$Q399,$P399),'Settings'!$B$8)-$B399)*24,1))),""))</f>
        <v/>
      </c>
      <c r="U399" s="44">
        <f>IF(COUNTA($A399:$R399)=0,"",IFERROR(VLOOKUP($I399,'Settings'!$A$12:$B$15,2,FALSE),""))</f>
        <v/>
      </c>
      <c r="V399" s="45">
        <f>IF(COUNTA($A399:$R399)=0,"",IFERROR(IF(OR($B399="",$U399=""),"",$B399+$U399/24),""))</f>
        <v/>
      </c>
      <c r="W399" s="25">
        <f>IF(COUNTA($A399:$R399)=0,"",IFERROR(IF($V399="","",IF(OR($K399="Closed",$K399="Canceled"),IF(IF($P399="",$Q399,$P399)&lt;=$V399,"Met","Missed"),IF('Settings'!$B$8&gt;$V399,"Overdue","Within Target"))),""))</f>
        <v/>
      </c>
      <c r="X399" s="46">
        <f>IF(COUNTA($A399:$R399)=0,"",IFERROR(ROUND($S399/60*'Settings'!$B$5,2),0))</f>
        <v/>
      </c>
      <c r="Y399" s="46">
        <f>IF(COUNTA($A399:$R399)=0,"",IFERROR($R399+$X399,0))</f>
        <v/>
      </c>
      <c r="Z399" s="25">
        <f>IF(COUNTA($A399:$R399)=0,"",IFERROR(IF(OR($K399="Closed",$K399="Canceled"),"No",IF($O399="","Missing Due Date",IF(INT($O399)&lt;INT('Settings'!$B$8),"Overdue",IF(INT($O399)=INT('Settings'!$B$8),"Due Today",IF(INT($O399)&lt;=INT('Settings'!$B$8)+'Settings'!$B$6,"Due Soon","Upcoming"))))),"Check date"))</f>
        <v/>
      </c>
      <c r="AA399" s="27">
        <f>IF(COUNTA($A399:$R399)=0,"",IF($A399="","Missing ID",IF(COUNTIF($A$5:$A$1004,$A399)&gt;1,"Duplicate ID",IF(OR($B399="",$C399="",$D399="",$H399="",$I399="",$K399="",$L399="",$Q399=""),"Missing required field",IF(AND($K399="Closed",$P399=""),"Closed without Resolved At",IF(AND($P399&lt;&gt;"",$P399&lt;$B399),"Resolved before Reported",IF(AND($Q399&lt;&gt;"",$Q399&lt;$B399),"Last Updated before Reported","OK")))))))</f>
        <v/>
      </c>
    </row>
    <row r="400">
      <c r="A400" s="17" t="n"/>
      <c r="B400" s="41" t="n"/>
      <c r="C400" s="42" t="n"/>
      <c r="D400" s="17" t="n"/>
      <c r="E400" s="20" t="n"/>
      <c r="F400" s="17" t="n"/>
      <c r="G400" s="17" t="n"/>
      <c r="H400" s="17" t="n"/>
      <c r="I400" s="17" t="n"/>
      <c r="J400" s="41" t="n"/>
      <c r="K400" s="17" t="n"/>
      <c r="L400" s="17" t="n"/>
      <c r="M400" s="17" t="n"/>
      <c r="N400" s="20" t="n"/>
      <c r="O400" s="42" t="n"/>
      <c r="P400" s="41" t="n"/>
      <c r="Q400" s="41" t="n"/>
      <c r="R400" s="43" t="n"/>
      <c r="S400" s="22">
        <f>IF(COUNTA($A400:$R400)=0,"",IFERROR(IF($J400="","",MAX(0,ROUND((IF(OR($K400="Closed",$K400="Canceled"),IF($P400="",$Q400,$P400),'Settings'!$B$8)-$J400)*1440,0))),""))</f>
        <v/>
      </c>
      <c r="T400" s="44">
        <f>IF(COUNTA($A400:$R400)=0,"",IFERROR(IF($B400="","",MAX(0,ROUND((IF(OR($K400="Closed",$K400="Canceled"),IF($P400="",$Q400,$P400),'Settings'!$B$8)-$B400)*24,1))),""))</f>
        <v/>
      </c>
      <c r="U400" s="44">
        <f>IF(COUNTA($A400:$R400)=0,"",IFERROR(VLOOKUP($I400,'Settings'!$A$12:$B$15,2,FALSE),""))</f>
        <v/>
      </c>
      <c r="V400" s="45">
        <f>IF(COUNTA($A400:$R400)=0,"",IFERROR(IF(OR($B400="",$U400=""),"",$B400+$U400/24),""))</f>
        <v/>
      </c>
      <c r="W400" s="25">
        <f>IF(COUNTA($A400:$R400)=0,"",IFERROR(IF($V400="","",IF(OR($K400="Closed",$K400="Canceled"),IF(IF($P400="",$Q400,$P400)&lt;=$V400,"Met","Missed"),IF('Settings'!$B$8&gt;$V400,"Overdue","Within Target"))),""))</f>
        <v/>
      </c>
      <c r="X400" s="46">
        <f>IF(COUNTA($A400:$R400)=0,"",IFERROR(ROUND($S400/60*'Settings'!$B$5,2),0))</f>
        <v/>
      </c>
      <c r="Y400" s="46">
        <f>IF(COUNTA($A400:$R400)=0,"",IFERROR($R400+$X400,0))</f>
        <v/>
      </c>
      <c r="Z400" s="25">
        <f>IF(COUNTA($A400:$R400)=0,"",IFERROR(IF(OR($K400="Closed",$K400="Canceled"),"No",IF($O400="","Missing Due Date",IF(INT($O400)&lt;INT('Settings'!$B$8),"Overdue",IF(INT($O400)=INT('Settings'!$B$8),"Due Today",IF(INT($O400)&lt;=INT('Settings'!$B$8)+'Settings'!$B$6,"Due Soon","Upcoming"))))),"Check date"))</f>
        <v/>
      </c>
      <c r="AA400" s="27">
        <f>IF(COUNTA($A400:$R400)=0,"",IF($A400="","Missing ID",IF(COUNTIF($A$5:$A$1004,$A400)&gt;1,"Duplicate ID",IF(OR($B400="",$C400="",$D400="",$H400="",$I400="",$K400="",$L400="",$Q400=""),"Missing required field",IF(AND($K400="Closed",$P400=""),"Closed without Resolved At",IF(AND($P400&lt;&gt;"",$P400&lt;$B400),"Resolved before Reported",IF(AND($Q400&lt;&gt;"",$Q400&lt;$B400),"Last Updated before Reported","OK")))))))</f>
        <v/>
      </c>
    </row>
    <row r="401">
      <c r="A401" s="17" t="n"/>
      <c r="B401" s="41" t="n"/>
      <c r="C401" s="42" t="n"/>
      <c r="D401" s="17" t="n"/>
      <c r="E401" s="20" t="n"/>
      <c r="F401" s="17" t="n"/>
      <c r="G401" s="17" t="n"/>
      <c r="H401" s="17" t="n"/>
      <c r="I401" s="17" t="n"/>
      <c r="J401" s="41" t="n"/>
      <c r="K401" s="17" t="n"/>
      <c r="L401" s="17" t="n"/>
      <c r="M401" s="17" t="n"/>
      <c r="N401" s="20" t="n"/>
      <c r="O401" s="42" t="n"/>
      <c r="P401" s="41" t="n"/>
      <c r="Q401" s="41" t="n"/>
      <c r="R401" s="43" t="n"/>
      <c r="S401" s="22">
        <f>IF(COUNTA($A401:$R401)=0,"",IFERROR(IF($J401="","",MAX(0,ROUND((IF(OR($K401="Closed",$K401="Canceled"),IF($P401="",$Q401,$P401),'Settings'!$B$8)-$J401)*1440,0))),""))</f>
        <v/>
      </c>
      <c r="T401" s="44">
        <f>IF(COUNTA($A401:$R401)=0,"",IFERROR(IF($B401="","",MAX(0,ROUND((IF(OR($K401="Closed",$K401="Canceled"),IF($P401="",$Q401,$P401),'Settings'!$B$8)-$B401)*24,1))),""))</f>
        <v/>
      </c>
      <c r="U401" s="44">
        <f>IF(COUNTA($A401:$R401)=0,"",IFERROR(VLOOKUP($I401,'Settings'!$A$12:$B$15,2,FALSE),""))</f>
        <v/>
      </c>
      <c r="V401" s="45">
        <f>IF(COUNTA($A401:$R401)=0,"",IFERROR(IF(OR($B401="",$U401=""),"",$B401+$U401/24),""))</f>
        <v/>
      </c>
      <c r="W401" s="25">
        <f>IF(COUNTA($A401:$R401)=0,"",IFERROR(IF($V401="","",IF(OR($K401="Closed",$K401="Canceled"),IF(IF($P401="",$Q401,$P401)&lt;=$V401,"Met","Missed"),IF('Settings'!$B$8&gt;$V401,"Overdue","Within Target"))),""))</f>
        <v/>
      </c>
      <c r="X401" s="46">
        <f>IF(COUNTA($A401:$R401)=0,"",IFERROR(ROUND($S401/60*'Settings'!$B$5,2),0))</f>
        <v/>
      </c>
      <c r="Y401" s="46">
        <f>IF(COUNTA($A401:$R401)=0,"",IFERROR($R401+$X401,0))</f>
        <v/>
      </c>
      <c r="Z401" s="25">
        <f>IF(COUNTA($A401:$R401)=0,"",IFERROR(IF(OR($K401="Closed",$K401="Canceled"),"No",IF($O401="","Missing Due Date",IF(INT($O401)&lt;INT('Settings'!$B$8),"Overdue",IF(INT($O401)=INT('Settings'!$B$8),"Due Today",IF(INT($O401)&lt;=INT('Settings'!$B$8)+'Settings'!$B$6,"Due Soon","Upcoming"))))),"Check date"))</f>
        <v/>
      </c>
      <c r="AA401" s="27">
        <f>IF(COUNTA($A401:$R401)=0,"",IF($A401="","Missing ID",IF(COUNTIF($A$5:$A$1004,$A401)&gt;1,"Duplicate ID",IF(OR($B401="",$C401="",$D401="",$H401="",$I401="",$K401="",$L401="",$Q401=""),"Missing required field",IF(AND($K401="Closed",$P401=""),"Closed without Resolved At",IF(AND($P401&lt;&gt;"",$P401&lt;$B401),"Resolved before Reported",IF(AND($Q401&lt;&gt;"",$Q401&lt;$B401),"Last Updated before Reported","OK")))))))</f>
        <v/>
      </c>
    </row>
    <row r="402">
      <c r="A402" s="17" t="n"/>
      <c r="B402" s="41" t="n"/>
      <c r="C402" s="42" t="n"/>
      <c r="D402" s="17" t="n"/>
      <c r="E402" s="20" t="n"/>
      <c r="F402" s="17" t="n"/>
      <c r="G402" s="17" t="n"/>
      <c r="H402" s="17" t="n"/>
      <c r="I402" s="17" t="n"/>
      <c r="J402" s="41" t="n"/>
      <c r="K402" s="17" t="n"/>
      <c r="L402" s="17" t="n"/>
      <c r="M402" s="17" t="n"/>
      <c r="N402" s="20" t="n"/>
      <c r="O402" s="42" t="n"/>
      <c r="P402" s="41" t="n"/>
      <c r="Q402" s="41" t="n"/>
      <c r="R402" s="43" t="n"/>
      <c r="S402" s="22">
        <f>IF(COUNTA($A402:$R402)=0,"",IFERROR(IF($J402="","",MAX(0,ROUND((IF(OR($K402="Closed",$K402="Canceled"),IF($P402="",$Q402,$P402),'Settings'!$B$8)-$J402)*1440,0))),""))</f>
        <v/>
      </c>
      <c r="T402" s="44">
        <f>IF(COUNTA($A402:$R402)=0,"",IFERROR(IF($B402="","",MAX(0,ROUND((IF(OR($K402="Closed",$K402="Canceled"),IF($P402="",$Q402,$P402),'Settings'!$B$8)-$B402)*24,1))),""))</f>
        <v/>
      </c>
      <c r="U402" s="44">
        <f>IF(COUNTA($A402:$R402)=0,"",IFERROR(VLOOKUP($I402,'Settings'!$A$12:$B$15,2,FALSE),""))</f>
        <v/>
      </c>
      <c r="V402" s="45">
        <f>IF(COUNTA($A402:$R402)=0,"",IFERROR(IF(OR($B402="",$U402=""),"",$B402+$U402/24),""))</f>
        <v/>
      </c>
      <c r="W402" s="25">
        <f>IF(COUNTA($A402:$R402)=0,"",IFERROR(IF($V402="","",IF(OR($K402="Closed",$K402="Canceled"),IF(IF($P402="",$Q402,$P402)&lt;=$V402,"Met","Missed"),IF('Settings'!$B$8&gt;$V402,"Overdue","Within Target"))),""))</f>
        <v/>
      </c>
      <c r="X402" s="46">
        <f>IF(COUNTA($A402:$R402)=0,"",IFERROR(ROUND($S402/60*'Settings'!$B$5,2),0))</f>
        <v/>
      </c>
      <c r="Y402" s="46">
        <f>IF(COUNTA($A402:$R402)=0,"",IFERROR($R402+$X402,0))</f>
        <v/>
      </c>
      <c r="Z402" s="25">
        <f>IF(COUNTA($A402:$R402)=0,"",IFERROR(IF(OR($K402="Closed",$K402="Canceled"),"No",IF($O402="","Missing Due Date",IF(INT($O402)&lt;INT('Settings'!$B$8),"Overdue",IF(INT($O402)=INT('Settings'!$B$8),"Due Today",IF(INT($O402)&lt;=INT('Settings'!$B$8)+'Settings'!$B$6,"Due Soon","Upcoming"))))),"Check date"))</f>
        <v/>
      </c>
      <c r="AA402" s="27">
        <f>IF(COUNTA($A402:$R402)=0,"",IF($A402="","Missing ID",IF(COUNTIF($A$5:$A$1004,$A402)&gt;1,"Duplicate ID",IF(OR($B402="",$C402="",$D402="",$H402="",$I402="",$K402="",$L402="",$Q402=""),"Missing required field",IF(AND($K402="Closed",$P402=""),"Closed without Resolved At",IF(AND($P402&lt;&gt;"",$P402&lt;$B402),"Resolved before Reported",IF(AND($Q402&lt;&gt;"",$Q402&lt;$B402),"Last Updated before Reported","OK")))))))</f>
        <v/>
      </c>
    </row>
    <row r="403">
      <c r="A403" s="17" t="n"/>
      <c r="B403" s="41" t="n"/>
      <c r="C403" s="42" t="n"/>
      <c r="D403" s="17" t="n"/>
      <c r="E403" s="20" t="n"/>
      <c r="F403" s="17" t="n"/>
      <c r="G403" s="17" t="n"/>
      <c r="H403" s="17" t="n"/>
      <c r="I403" s="17" t="n"/>
      <c r="J403" s="41" t="n"/>
      <c r="K403" s="17" t="n"/>
      <c r="L403" s="17" t="n"/>
      <c r="M403" s="17" t="n"/>
      <c r="N403" s="20" t="n"/>
      <c r="O403" s="42" t="n"/>
      <c r="P403" s="41" t="n"/>
      <c r="Q403" s="41" t="n"/>
      <c r="R403" s="43" t="n"/>
      <c r="S403" s="22">
        <f>IF(COUNTA($A403:$R403)=0,"",IFERROR(IF($J403="","",MAX(0,ROUND((IF(OR($K403="Closed",$K403="Canceled"),IF($P403="",$Q403,$P403),'Settings'!$B$8)-$J403)*1440,0))),""))</f>
        <v/>
      </c>
      <c r="T403" s="44">
        <f>IF(COUNTA($A403:$R403)=0,"",IFERROR(IF($B403="","",MAX(0,ROUND((IF(OR($K403="Closed",$K403="Canceled"),IF($P403="",$Q403,$P403),'Settings'!$B$8)-$B403)*24,1))),""))</f>
        <v/>
      </c>
      <c r="U403" s="44">
        <f>IF(COUNTA($A403:$R403)=0,"",IFERROR(VLOOKUP($I403,'Settings'!$A$12:$B$15,2,FALSE),""))</f>
        <v/>
      </c>
      <c r="V403" s="45">
        <f>IF(COUNTA($A403:$R403)=0,"",IFERROR(IF(OR($B403="",$U403=""),"",$B403+$U403/24),""))</f>
        <v/>
      </c>
      <c r="W403" s="25">
        <f>IF(COUNTA($A403:$R403)=0,"",IFERROR(IF($V403="","",IF(OR($K403="Closed",$K403="Canceled"),IF(IF($P403="",$Q403,$P403)&lt;=$V403,"Met","Missed"),IF('Settings'!$B$8&gt;$V403,"Overdue","Within Target"))),""))</f>
        <v/>
      </c>
      <c r="X403" s="46">
        <f>IF(COUNTA($A403:$R403)=0,"",IFERROR(ROUND($S403/60*'Settings'!$B$5,2),0))</f>
        <v/>
      </c>
      <c r="Y403" s="46">
        <f>IF(COUNTA($A403:$R403)=0,"",IFERROR($R403+$X403,0))</f>
        <v/>
      </c>
      <c r="Z403" s="25">
        <f>IF(COUNTA($A403:$R403)=0,"",IFERROR(IF(OR($K403="Closed",$K403="Canceled"),"No",IF($O403="","Missing Due Date",IF(INT($O403)&lt;INT('Settings'!$B$8),"Overdue",IF(INT($O403)=INT('Settings'!$B$8),"Due Today",IF(INT($O403)&lt;=INT('Settings'!$B$8)+'Settings'!$B$6,"Due Soon","Upcoming"))))),"Check date"))</f>
        <v/>
      </c>
      <c r="AA403" s="27">
        <f>IF(COUNTA($A403:$R403)=0,"",IF($A403="","Missing ID",IF(COUNTIF($A$5:$A$1004,$A403)&gt;1,"Duplicate ID",IF(OR($B403="",$C403="",$D403="",$H403="",$I403="",$K403="",$L403="",$Q403=""),"Missing required field",IF(AND($K403="Closed",$P403=""),"Closed without Resolved At",IF(AND($P403&lt;&gt;"",$P403&lt;$B403),"Resolved before Reported",IF(AND($Q403&lt;&gt;"",$Q403&lt;$B403),"Last Updated before Reported","OK")))))))</f>
        <v/>
      </c>
    </row>
    <row r="404">
      <c r="A404" s="17" t="n"/>
      <c r="B404" s="41" t="n"/>
      <c r="C404" s="42" t="n"/>
      <c r="D404" s="17" t="n"/>
      <c r="E404" s="20" t="n"/>
      <c r="F404" s="17" t="n"/>
      <c r="G404" s="17" t="n"/>
      <c r="H404" s="17" t="n"/>
      <c r="I404" s="17" t="n"/>
      <c r="J404" s="41" t="n"/>
      <c r="K404" s="17" t="n"/>
      <c r="L404" s="17" t="n"/>
      <c r="M404" s="17" t="n"/>
      <c r="N404" s="20" t="n"/>
      <c r="O404" s="42" t="n"/>
      <c r="P404" s="41" t="n"/>
      <c r="Q404" s="41" t="n"/>
      <c r="R404" s="43" t="n"/>
      <c r="S404" s="22">
        <f>IF(COUNTA($A404:$R404)=0,"",IFERROR(IF($J404="","",MAX(0,ROUND((IF(OR($K404="Closed",$K404="Canceled"),IF($P404="",$Q404,$P404),'Settings'!$B$8)-$J404)*1440,0))),""))</f>
        <v/>
      </c>
      <c r="T404" s="44">
        <f>IF(COUNTA($A404:$R404)=0,"",IFERROR(IF($B404="","",MAX(0,ROUND((IF(OR($K404="Closed",$K404="Canceled"),IF($P404="",$Q404,$P404),'Settings'!$B$8)-$B404)*24,1))),""))</f>
        <v/>
      </c>
      <c r="U404" s="44">
        <f>IF(COUNTA($A404:$R404)=0,"",IFERROR(VLOOKUP($I404,'Settings'!$A$12:$B$15,2,FALSE),""))</f>
        <v/>
      </c>
      <c r="V404" s="45">
        <f>IF(COUNTA($A404:$R404)=0,"",IFERROR(IF(OR($B404="",$U404=""),"",$B404+$U404/24),""))</f>
        <v/>
      </c>
      <c r="W404" s="25">
        <f>IF(COUNTA($A404:$R404)=0,"",IFERROR(IF($V404="","",IF(OR($K404="Closed",$K404="Canceled"),IF(IF($P404="",$Q404,$P404)&lt;=$V404,"Met","Missed"),IF('Settings'!$B$8&gt;$V404,"Overdue","Within Target"))),""))</f>
        <v/>
      </c>
      <c r="X404" s="46">
        <f>IF(COUNTA($A404:$R404)=0,"",IFERROR(ROUND($S404/60*'Settings'!$B$5,2),0))</f>
        <v/>
      </c>
      <c r="Y404" s="46">
        <f>IF(COUNTA($A404:$R404)=0,"",IFERROR($R404+$X404,0))</f>
        <v/>
      </c>
      <c r="Z404" s="25">
        <f>IF(COUNTA($A404:$R404)=0,"",IFERROR(IF(OR($K404="Closed",$K404="Canceled"),"No",IF($O404="","Missing Due Date",IF(INT($O404)&lt;INT('Settings'!$B$8),"Overdue",IF(INT($O404)=INT('Settings'!$B$8),"Due Today",IF(INT($O404)&lt;=INT('Settings'!$B$8)+'Settings'!$B$6,"Due Soon","Upcoming"))))),"Check date"))</f>
        <v/>
      </c>
      <c r="AA404" s="27">
        <f>IF(COUNTA($A404:$R404)=0,"",IF($A404="","Missing ID",IF(COUNTIF($A$5:$A$1004,$A404)&gt;1,"Duplicate ID",IF(OR($B404="",$C404="",$D404="",$H404="",$I404="",$K404="",$L404="",$Q404=""),"Missing required field",IF(AND($K404="Closed",$P404=""),"Closed without Resolved At",IF(AND($P404&lt;&gt;"",$P404&lt;$B404),"Resolved before Reported",IF(AND($Q404&lt;&gt;"",$Q404&lt;$B404),"Last Updated before Reported","OK")))))))</f>
        <v/>
      </c>
    </row>
    <row r="405">
      <c r="A405" s="17" t="n"/>
      <c r="B405" s="41" t="n"/>
      <c r="C405" s="42" t="n"/>
      <c r="D405" s="17" t="n"/>
      <c r="E405" s="20" t="n"/>
      <c r="F405" s="17" t="n"/>
      <c r="G405" s="17" t="n"/>
      <c r="H405" s="17" t="n"/>
      <c r="I405" s="17" t="n"/>
      <c r="J405" s="41" t="n"/>
      <c r="K405" s="17" t="n"/>
      <c r="L405" s="17" t="n"/>
      <c r="M405" s="17" t="n"/>
      <c r="N405" s="20" t="n"/>
      <c r="O405" s="42" t="n"/>
      <c r="P405" s="41" t="n"/>
      <c r="Q405" s="41" t="n"/>
      <c r="R405" s="43" t="n"/>
      <c r="S405" s="22">
        <f>IF(COUNTA($A405:$R405)=0,"",IFERROR(IF($J405="","",MAX(0,ROUND((IF(OR($K405="Closed",$K405="Canceled"),IF($P405="",$Q405,$P405),'Settings'!$B$8)-$J405)*1440,0))),""))</f>
        <v/>
      </c>
      <c r="T405" s="44">
        <f>IF(COUNTA($A405:$R405)=0,"",IFERROR(IF($B405="","",MAX(0,ROUND((IF(OR($K405="Closed",$K405="Canceled"),IF($P405="",$Q405,$P405),'Settings'!$B$8)-$B405)*24,1))),""))</f>
        <v/>
      </c>
      <c r="U405" s="44">
        <f>IF(COUNTA($A405:$R405)=0,"",IFERROR(VLOOKUP($I405,'Settings'!$A$12:$B$15,2,FALSE),""))</f>
        <v/>
      </c>
      <c r="V405" s="45">
        <f>IF(COUNTA($A405:$R405)=0,"",IFERROR(IF(OR($B405="",$U405=""),"",$B405+$U405/24),""))</f>
        <v/>
      </c>
      <c r="W405" s="25">
        <f>IF(COUNTA($A405:$R405)=0,"",IFERROR(IF($V405="","",IF(OR($K405="Closed",$K405="Canceled"),IF(IF($P405="",$Q405,$P405)&lt;=$V405,"Met","Missed"),IF('Settings'!$B$8&gt;$V405,"Overdue","Within Target"))),""))</f>
        <v/>
      </c>
      <c r="X405" s="46">
        <f>IF(COUNTA($A405:$R405)=0,"",IFERROR(ROUND($S405/60*'Settings'!$B$5,2),0))</f>
        <v/>
      </c>
      <c r="Y405" s="46">
        <f>IF(COUNTA($A405:$R405)=0,"",IFERROR($R405+$X405,0))</f>
        <v/>
      </c>
      <c r="Z405" s="25">
        <f>IF(COUNTA($A405:$R405)=0,"",IFERROR(IF(OR($K405="Closed",$K405="Canceled"),"No",IF($O405="","Missing Due Date",IF(INT($O405)&lt;INT('Settings'!$B$8),"Overdue",IF(INT($O405)=INT('Settings'!$B$8),"Due Today",IF(INT($O405)&lt;=INT('Settings'!$B$8)+'Settings'!$B$6,"Due Soon","Upcoming"))))),"Check date"))</f>
        <v/>
      </c>
      <c r="AA405" s="27">
        <f>IF(COUNTA($A405:$R405)=0,"",IF($A405="","Missing ID",IF(COUNTIF($A$5:$A$1004,$A405)&gt;1,"Duplicate ID",IF(OR($B405="",$C405="",$D405="",$H405="",$I405="",$K405="",$L405="",$Q405=""),"Missing required field",IF(AND($K405="Closed",$P405=""),"Closed without Resolved At",IF(AND($P405&lt;&gt;"",$P405&lt;$B405),"Resolved before Reported",IF(AND($Q405&lt;&gt;"",$Q405&lt;$B405),"Last Updated before Reported","OK")))))))</f>
        <v/>
      </c>
    </row>
    <row r="406">
      <c r="A406" s="17" t="n"/>
      <c r="B406" s="41" t="n"/>
      <c r="C406" s="42" t="n"/>
      <c r="D406" s="17" t="n"/>
      <c r="E406" s="20" t="n"/>
      <c r="F406" s="17" t="n"/>
      <c r="G406" s="17" t="n"/>
      <c r="H406" s="17" t="n"/>
      <c r="I406" s="17" t="n"/>
      <c r="J406" s="41" t="n"/>
      <c r="K406" s="17" t="n"/>
      <c r="L406" s="17" t="n"/>
      <c r="M406" s="17" t="n"/>
      <c r="N406" s="20" t="n"/>
      <c r="O406" s="42" t="n"/>
      <c r="P406" s="41" t="n"/>
      <c r="Q406" s="41" t="n"/>
      <c r="R406" s="43" t="n"/>
      <c r="S406" s="22">
        <f>IF(COUNTA($A406:$R406)=0,"",IFERROR(IF($J406="","",MAX(0,ROUND((IF(OR($K406="Closed",$K406="Canceled"),IF($P406="",$Q406,$P406),'Settings'!$B$8)-$J406)*1440,0))),""))</f>
        <v/>
      </c>
      <c r="T406" s="44">
        <f>IF(COUNTA($A406:$R406)=0,"",IFERROR(IF($B406="","",MAX(0,ROUND((IF(OR($K406="Closed",$K406="Canceled"),IF($P406="",$Q406,$P406),'Settings'!$B$8)-$B406)*24,1))),""))</f>
        <v/>
      </c>
      <c r="U406" s="44">
        <f>IF(COUNTA($A406:$R406)=0,"",IFERROR(VLOOKUP($I406,'Settings'!$A$12:$B$15,2,FALSE),""))</f>
        <v/>
      </c>
      <c r="V406" s="45">
        <f>IF(COUNTA($A406:$R406)=0,"",IFERROR(IF(OR($B406="",$U406=""),"",$B406+$U406/24),""))</f>
        <v/>
      </c>
      <c r="W406" s="25">
        <f>IF(COUNTA($A406:$R406)=0,"",IFERROR(IF($V406="","",IF(OR($K406="Closed",$K406="Canceled"),IF(IF($P406="",$Q406,$P406)&lt;=$V406,"Met","Missed"),IF('Settings'!$B$8&gt;$V406,"Overdue","Within Target"))),""))</f>
        <v/>
      </c>
      <c r="X406" s="46">
        <f>IF(COUNTA($A406:$R406)=0,"",IFERROR(ROUND($S406/60*'Settings'!$B$5,2),0))</f>
        <v/>
      </c>
      <c r="Y406" s="46">
        <f>IF(COUNTA($A406:$R406)=0,"",IFERROR($R406+$X406,0))</f>
        <v/>
      </c>
      <c r="Z406" s="25">
        <f>IF(COUNTA($A406:$R406)=0,"",IFERROR(IF(OR($K406="Closed",$K406="Canceled"),"No",IF($O406="","Missing Due Date",IF(INT($O406)&lt;INT('Settings'!$B$8),"Overdue",IF(INT($O406)=INT('Settings'!$B$8),"Due Today",IF(INT($O406)&lt;=INT('Settings'!$B$8)+'Settings'!$B$6,"Due Soon","Upcoming"))))),"Check date"))</f>
        <v/>
      </c>
      <c r="AA406" s="27">
        <f>IF(COUNTA($A406:$R406)=0,"",IF($A406="","Missing ID",IF(COUNTIF($A$5:$A$1004,$A406)&gt;1,"Duplicate ID",IF(OR($B406="",$C406="",$D406="",$H406="",$I406="",$K406="",$L406="",$Q406=""),"Missing required field",IF(AND($K406="Closed",$P406=""),"Closed without Resolved At",IF(AND($P406&lt;&gt;"",$P406&lt;$B406),"Resolved before Reported",IF(AND($Q406&lt;&gt;"",$Q406&lt;$B406),"Last Updated before Reported","OK")))))))</f>
        <v/>
      </c>
    </row>
    <row r="407">
      <c r="A407" s="17" t="n"/>
      <c r="B407" s="41" t="n"/>
      <c r="C407" s="42" t="n"/>
      <c r="D407" s="17" t="n"/>
      <c r="E407" s="20" t="n"/>
      <c r="F407" s="17" t="n"/>
      <c r="G407" s="17" t="n"/>
      <c r="H407" s="17" t="n"/>
      <c r="I407" s="17" t="n"/>
      <c r="J407" s="41" t="n"/>
      <c r="K407" s="17" t="n"/>
      <c r="L407" s="17" t="n"/>
      <c r="M407" s="17" t="n"/>
      <c r="N407" s="20" t="n"/>
      <c r="O407" s="42" t="n"/>
      <c r="P407" s="41" t="n"/>
      <c r="Q407" s="41" t="n"/>
      <c r="R407" s="43" t="n"/>
      <c r="S407" s="22">
        <f>IF(COUNTA($A407:$R407)=0,"",IFERROR(IF($J407="","",MAX(0,ROUND((IF(OR($K407="Closed",$K407="Canceled"),IF($P407="",$Q407,$P407),'Settings'!$B$8)-$J407)*1440,0))),""))</f>
        <v/>
      </c>
      <c r="T407" s="44">
        <f>IF(COUNTA($A407:$R407)=0,"",IFERROR(IF($B407="","",MAX(0,ROUND((IF(OR($K407="Closed",$K407="Canceled"),IF($P407="",$Q407,$P407),'Settings'!$B$8)-$B407)*24,1))),""))</f>
        <v/>
      </c>
      <c r="U407" s="44">
        <f>IF(COUNTA($A407:$R407)=0,"",IFERROR(VLOOKUP($I407,'Settings'!$A$12:$B$15,2,FALSE),""))</f>
        <v/>
      </c>
      <c r="V407" s="45">
        <f>IF(COUNTA($A407:$R407)=0,"",IFERROR(IF(OR($B407="",$U407=""),"",$B407+$U407/24),""))</f>
        <v/>
      </c>
      <c r="W407" s="25">
        <f>IF(COUNTA($A407:$R407)=0,"",IFERROR(IF($V407="","",IF(OR($K407="Closed",$K407="Canceled"),IF(IF($P407="",$Q407,$P407)&lt;=$V407,"Met","Missed"),IF('Settings'!$B$8&gt;$V407,"Overdue","Within Target"))),""))</f>
        <v/>
      </c>
      <c r="X407" s="46">
        <f>IF(COUNTA($A407:$R407)=0,"",IFERROR(ROUND($S407/60*'Settings'!$B$5,2),0))</f>
        <v/>
      </c>
      <c r="Y407" s="46">
        <f>IF(COUNTA($A407:$R407)=0,"",IFERROR($R407+$X407,0))</f>
        <v/>
      </c>
      <c r="Z407" s="25">
        <f>IF(COUNTA($A407:$R407)=0,"",IFERROR(IF(OR($K407="Closed",$K407="Canceled"),"No",IF($O407="","Missing Due Date",IF(INT($O407)&lt;INT('Settings'!$B$8),"Overdue",IF(INT($O407)=INT('Settings'!$B$8),"Due Today",IF(INT($O407)&lt;=INT('Settings'!$B$8)+'Settings'!$B$6,"Due Soon","Upcoming"))))),"Check date"))</f>
        <v/>
      </c>
      <c r="AA407" s="27">
        <f>IF(COUNTA($A407:$R407)=0,"",IF($A407="","Missing ID",IF(COUNTIF($A$5:$A$1004,$A407)&gt;1,"Duplicate ID",IF(OR($B407="",$C407="",$D407="",$H407="",$I407="",$K407="",$L407="",$Q407=""),"Missing required field",IF(AND($K407="Closed",$P407=""),"Closed without Resolved At",IF(AND($P407&lt;&gt;"",$P407&lt;$B407),"Resolved before Reported",IF(AND($Q407&lt;&gt;"",$Q407&lt;$B407),"Last Updated before Reported","OK")))))))</f>
        <v/>
      </c>
    </row>
    <row r="408">
      <c r="A408" s="17" t="n"/>
      <c r="B408" s="41" t="n"/>
      <c r="C408" s="42" t="n"/>
      <c r="D408" s="17" t="n"/>
      <c r="E408" s="20" t="n"/>
      <c r="F408" s="17" t="n"/>
      <c r="G408" s="17" t="n"/>
      <c r="H408" s="17" t="n"/>
      <c r="I408" s="17" t="n"/>
      <c r="J408" s="41" t="n"/>
      <c r="K408" s="17" t="n"/>
      <c r="L408" s="17" t="n"/>
      <c r="M408" s="17" t="n"/>
      <c r="N408" s="20" t="n"/>
      <c r="O408" s="42" t="n"/>
      <c r="P408" s="41" t="n"/>
      <c r="Q408" s="41" t="n"/>
      <c r="R408" s="43" t="n"/>
      <c r="S408" s="22">
        <f>IF(COUNTA($A408:$R408)=0,"",IFERROR(IF($J408="","",MAX(0,ROUND((IF(OR($K408="Closed",$K408="Canceled"),IF($P408="",$Q408,$P408),'Settings'!$B$8)-$J408)*1440,0))),""))</f>
        <v/>
      </c>
      <c r="T408" s="44">
        <f>IF(COUNTA($A408:$R408)=0,"",IFERROR(IF($B408="","",MAX(0,ROUND((IF(OR($K408="Closed",$K408="Canceled"),IF($P408="",$Q408,$P408),'Settings'!$B$8)-$B408)*24,1))),""))</f>
        <v/>
      </c>
      <c r="U408" s="44">
        <f>IF(COUNTA($A408:$R408)=0,"",IFERROR(VLOOKUP($I408,'Settings'!$A$12:$B$15,2,FALSE),""))</f>
        <v/>
      </c>
      <c r="V408" s="45">
        <f>IF(COUNTA($A408:$R408)=0,"",IFERROR(IF(OR($B408="",$U408=""),"",$B408+$U408/24),""))</f>
        <v/>
      </c>
      <c r="W408" s="25">
        <f>IF(COUNTA($A408:$R408)=0,"",IFERROR(IF($V408="","",IF(OR($K408="Closed",$K408="Canceled"),IF(IF($P408="",$Q408,$P408)&lt;=$V408,"Met","Missed"),IF('Settings'!$B$8&gt;$V408,"Overdue","Within Target"))),""))</f>
        <v/>
      </c>
      <c r="X408" s="46">
        <f>IF(COUNTA($A408:$R408)=0,"",IFERROR(ROUND($S408/60*'Settings'!$B$5,2),0))</f>
        <v/>
      </c>
      <c r="Y408" s="46">
        <f>IF(COUNTA($A408:$R408)=0,"",IFERROR($R408+$X408,0))</f>
        <v/>
      </c>
      <c r="Z408" s="25">
        <f>IF(COUNTA($A408:$R408)=0,"",IFERROR(IF(OR($K408="Closed",$K408="Canceled"),"No",IF($O408="","Missing Due Date",IF(INT($O408)&lt;INT('Settings'!$B$8),"Overdue",IF(INT($O408)=INT('Settings'!$B$8),"Due Today",IF(INT($O408)&lt;=INT('Settings'!$B$8)+'Settings'!$B$6,"Due Soon","Upcoming"))))),"Check date"))</f>
        <v/>
      </c>
      <c r="AA408" s="27">
        <f>IF(COUNTA($A408:$R408)=0,"",IF($A408="","Missing ID",IF(COUNTIF($A$5:$A$1004,$A408)&gt;1,"Duplicate ID",IF(OR($B408="",$C408="",$D408="",$H408="",$I408="",$K408="",$L408="",$Q408=""),"Missing required field",IF(AND($K408="Closed",$P408=""),"Closed without Resolved At",IF(AND($P408&lt;&gt;"",$P408&lt;$B408),"Resolved before Reported",IF(AND($Q408&lt;&gt;"",$Q408&lt;$B408),"Last Updated before Reported","OK")))))))</f>
        <v/>
      </c>
    </row>
    <row r="409">
      <c r="A409" s="17" t="n"/>
      <c r="B409" s="41" t="n"/>
      <c r="C409" s="42" t="n"/>
      <c r="D409" s="17" t="n"/>
      <c r="E409" s="20" t="n"/>
      <c r="F409" s="17" t="n"/>
      <c r="G409" s="17" t="n"/>
      <c r="H409" s="17" t="n"/>
      <c r="I409" s="17" t="n"/>
      <c r="J409" s="41" t="n"/>
      <c r="K409" s="17" t="n"/>
      <c r="L409" s="17" t="n"/>
      <c r="M409" s="17" t="n"/>
      <c r="N409" s="20" t="n"/>
      <c r="O409" s="42" t="n"/>
      <c r="P409" s="41" t="n"/>
      <c r="Q409" s="41" t="n"/>
      <c r="R409" s="43" t="n"/>
      <c r="S409" s="22">
        <f>IF(COUNTA($A409:$R409)=0,"",IFERROR(IF($J409="","",MAX(0,ROUND((IF(OR($K409="Closed",$K409="Canceled"),IF($P409="",$Q409,$P409),'Settings'!$B$8)-$J409)*1440,0))),""))</f>
        <v/>
      </c>
      <c r="T409" s="44">
        <f>IF(COUNTA($A409:$R409)=0,"",IFERROR(IF($B409="","",MAX(0,ROUND((IF(OR($K409="Closed",$K409="Canceled"),IF($P409="",$Q409,$P409),'Settings'!$B$8)-$B409)*24,1))),""))</f>
        <v/>
      </c>
      <c r="U409" s="44">
        <f>IF(COUNTA($A409:$R409)=0,"",IFERROR(VLOOKUP($I409,'Settings'!$A$12:$B$15,2,FALSE),""))</f>
        <v/>
      </c>
      <c r="V409" s="45">
        <f>IF(COUNTA($A409:$R409)=0,"",IFERROR(IF(OR($B409="",$U409=""),"",$B409+$U409/24),""))</f>
        <v/>
      </c>
      <c r="W409" s="25">
        <f>IF(COUNTA($A409:$R409)=0,"",IFERROR(IF($V409="","",IF(OR($K409="Closed",$K409="Canceled"),IF(IF($P409="",$Q409,$P409)&lt;=$V409,"Met","Missed"),IF('Settings'!$B$8&gt;$V409,"Overdue","Within Target"))),""))</f>
        <v/>
      </c>
      <c r="X409" s="46">
        <f>IF(COUNTA($A409:$R409)=0,"",IFERROR(ROUND($S409/60*'Settings'!$B$5,2),0))</f>
        <v/>
      </c>
      <c r="Y409" s="46">
        <f>IF(COUNTA($A409:$R409)=0,"",IFERROR($R409+$X409,0))</f>
        <v/>
      </c>
      <c r="Z409" s="25">
        <f>IF(COUNTA($A409:$R409)=0,"",IFERROR(IF(OR($K409="Closed",$K409="Canceled"),"No",IF($O409="","Missing Due Date",IF(INT($O409)&lt;INT('Settings'!$B$8),"Overdue",IF(INT($O409)=INT('Settings'!$B$8),"Due Today",IF(INT($O409)&lt;=INT('Settings'!$B$8)+'Settings'!$B$6,"Due Soon","Upcoming"))))),"Check date"))</f>
        <v/>
      </c>
      <c r="AA409" s="27">
        <f>IF(COUNTA($A409:$R409)=0,"",IF($A409="","Missing ID",IF(COUNTIF($A$5:$A$1004,$A409)&gt;1,"Duplicate ID",IF(OR($B409="",$C409="",$D409="",$H409="",$I409="",$K409="",$L409="",$Q409=""),"Missing required field",IF(AND($K409="Closed",$P409=""),"Closed without Resolved At",IF(AND($P409&lt;&gt;"",$P409&lt;$B409),"Resolved before Reported",IF(AND($Q409&lt;&gt;"",$Q409&lt;$B409),"Last Updated before Reported","OK")))))))</f>
        <v/>
      </c>
    </row>
    <row r="410">
      <c r="A410" s="17" t="n"/>
      <c r="B410" s="41" t="n"/>
      <c r="C410" s="42" t="n"/>
      <c r="D410" s="17" t="n"/>
      <c r="E410" s="20" t="n"/>
      <c r="F410" s="17" t="n"/>
      <c r="G410" s="17" t="n"/>
      <c r="H410" s="17" t="n"/>
      <c r="I410" s="17" t="n"/>
      <c r="J410" s="41" t="n"/>
      <c r="K410" s="17" t="n"/>
      <c r="L410" s="17" t="n"/>
      <c r="M410" s="17" t="n"/>
      <c r="N410" s="20" t="n"/>
      <c r="O410" s="42" t="n"/>
      <c r="P410" s="41" t="n"/>
      <c r="Q410" s="41" t="n"/>
      <c r="R410" s="43" t="n"/>
      <c r="S410" s="22">
        <f>IF(COUNTA($A410:$R410)=0,"",IFERROR(IF($J410="","",MAX(0,ROUND((IF(OR($K410="Closed",$K410="Canceled"),IF($P410="",$Q410,$P410),'Settings'!$B$8)-$J410)*1440,0))),""))</f>
        <v/>
      </c>
      <c r="T410" s="44">
        <f>IF(COUNTA($A410:$R410)=0,"",IFERROR(IF($B410="","",MAX(0,ROUND((IF(OR($K410="Closed",$K410="Canceled"),IF($P410="",$Q410,$P410),'Settings'!$B$8)-$B410)*24,1))),""))</f>
        <v/>
      </c>
      <c r="U410" s="44">
        <f>IF(COUNTA($A410:$R410)=0,"",IFERROR(VLOOKUP($I410,'Settings'!$A$12:$B$15,2,FALSE),""))</f>
        <v/>
      </c>
      <c r="V410" s="45">
        <f>IF(COUNTA($A410:$R410)=0,"",IFERROR(IF(OR($B410="",$U410=""),"",$B410+$U410/24),""))</f>
        <v/>
      </c>
      <c r="W410" s="25">
        <f>IF(COUNTA($A410:$R410)=0,"",IFERROR(IF($V410="","",IF(OR($K410="Closed",$K410="Canceled"),IF(IF($P410="",$Q410,$P410)&lt;=$V410,"Met","Missed"),IF('Settings'!$B$8&gt;$V410,"Overdue","Within Target"))),""))</f>
        <v/>
      </c>
      <c r="X410" s="46">
        <f>IF(COUNTA($A410:$R410)=0,"",IFERROR(ROUND($S410/60*'Settings'!$B$5,2),0))</f>
        <v/>
      </c>
      <c r="Y410" s="46">
        <f>IF(COUNTA($A410:$R410)=0,"",IFERROR($R410+$X410,0))</f>
        <v/>
      </c>
      <c r="Z410" s="25">
        <f>IF(COUNTA($A410:$R410)=0,"",IFERROR(IF(OR($K410="Closed",$K410="Canceled"),"No",IF($O410="","Missing Due Date",IF(INT($O410)&lt;INT('Settings'!$B$8),"Overdue",IF(INT($O410)=INT('Settings'!$B$8),"Due Today",IF(INT($O410)&lt;=INT('Settings'!$B$8)+'Settings'!$B$6,"Due Soon","Upcoming"))))),"Check date"))</f>
        <v/>
      </c>
      <c r="AA410" s="27">
        <f>IF(COUNTA($A410:$R410)=0,"",IF($A410="","Missing ID",IF(COUNTIF($A$5:$A$1004,$A410)&gt;1,"Duplicate ID",IF(OR($B410="",$C410="",$D410="",$H410="",$I410="",$K410="",$L410="",$Q410=""),"Missing required field",IF(AND($K410="Closed",$P410=""),"Closed without Resolved At",IF(AND($P410&lt;&gt;"",$P410&lt;$B410),"Resolved before Reported",IF(AND($Q410&lt;&gt;"",$Q410&lt;$B410),"Last Updated before Reported","OK")))))))</f>
        <v/>
      </c>
    </row>
    <row r="411">
      <c r="A411" s="17" t="n"/>
      <c r="B411" s="41" t="n"/>
      <c r="C411" s="42" t="n"/>
      <c r="D411" s="17" t="n"/>
      <c r="E411" s="20" t="n"/>
      <c r="F411" s="17" t="n"/>
      <c r="G411" s="17" t="n"/>
      <c r="H411" s="17" t="n"/>
      <c r="I411" s="17" t="n"/>
      <c r="J411" s="41" t="n"/>
      <c r="K411" s="17" t="n"/>
      <c r="L411" s="17" t="n"/>
      <c r="M411" s="17" t="n"/>
      <c r="N411" s="20" t="n"/>
      <c r="O411" s="42" t="n"/>
      <c r="P411" s="41" t="n"/>
      <c r="Q411" s="41" t="n"/>
      <c r="R411" s="43" t="n"/>
      <c r="S411" s="22">
        <f>IF(COUNTA($A411:$R411)=0,"",IFERROR(IF($J411="","",MAX(0,ROUND((IF(OR($K411="Closed",$K411="Canceled"),IF($P411="",$Q411,$P411),'Settings'!$B$8)-$J411)*1440,0))),""))</f>
        <v/>
      </c>
      <c r="T411" s="44">
        <f>IF(COUNTA($A411:$R411)=0,"",IFERROR(IF($B411="","",MAX(0,ROUND((IF(OR($K411="Closed",$K411="Canceled"),IF($P411="",$Q411,$P411),'Settings'!$B$8)-$B411)*24,1))),""))</f>
        <v/>
      </c>
      <c r="U411" s="44">
        <f>IF(COUNTA($A411:$R411)=0,"",IFERROR(VLOOKUP($I411,'Settings'!$A$12:$B$15,2,FALSE),""))</f>
        <v/>
      </c>
      <c r="V411" s="45">
        <f>IF(COUNTA($A411:$R411)=0,"",IFERROR(IF(OR($B411="",$U411=""),"",$B411+$U411/24),""))</f>
        <v/>
      </c>
      <c r="W411" s="25">
        <f>IF(COUNTA($A411:$R411)=0,"",IFERROR(IF($V411="","",IF(OR($K411="Closed",$K411="Canceled"),IF(IF($P411="",$Q411,$P411)&lt;=$V411,"Met","Missed"),IF('Settings'!$B$8&gt;$V411,"Overdue","Within Target"))),""))</f>
        <v/>
      </c>
      <c r="X411" s="46">
        <f>IF(COUNTA($A411:$R411)=0,"",IFERROR(ROUND($S411/60*'Settings'!$B$5,2),0))</f>
        <v/>
      </c>
      <c r="Y411" s="46">
        <f>IF(COUNTA($A411:$R411)=0,"",IFERROR($R411+$X411,0))</f>
        <v/>
      </c>
      <c r="Z411" s="25">
        <f>IF(COUNTA($A411:$R411)=0,"",IFERROR(IF(OR($K411="Closed",$K411="Canceled"),"No",IF($O411="","Missing Due Date",IF(INT($O411)&lt;INT('Settings'!$B$8),"Overdue",IF(INT($O411)=INT('Settings'!$B$8),"Due Today",IF(INT($O411)&lt;=INT('Settings'!$B$8)+'Settings'!$B$6,"Due Soon","Upcoming"))))),"Check date"))</f>
        <v/>
      </c>
      <c r="AA411" s="27">
        <f>IF(COUNTA($A411:$R411)=0,"",IF($A411="","Missing ID",IF(COUNTIF($A$5:$A$1004,$A411)&gt;1,"Duplicate ID",IF(OR($B411="",$C411="",$D411="",$H411="",$I411="",$K411="",$L411="",$Q411=""),"Missing required field",IF(AND($K411="Closed",$P411=""),"Closed without Resolved At",IF(AND($P411&lt;&gt;"",$P411&lt;$B411),"Resolved before Reported",IF(AND($Q411&lt;&gt;"",$Q411&lt;$B411),"Last Updated before Reported","OK")))))))</f>
        <v/>
      </c>
    </row>
    <row r="412">
      <c r="A412" s="17" t="n"/>
      <c r="B412" s="41" t="n"/>
      <c r="C412" s="42" t="n"/>
      <c r="D412" s="17" t="n"/>
      <c r="E412" s="20" t="n"/>
      <c r="F412" s="17" t="n"/>
      <c r="G412" s="17" t="n"/>
      <c r="H412" s="17" t="n"/>
      <c r="I412" s="17" t="n"/>
      <c r="J412" s="41" t="n"/>
      <c r="K412" s="17" t="n"/>
      <c r="L412" s="17" t="n"/>
      <c r="M412" s="17" t="n"/>
      <c r="N412" s="20" t="n"/>
      <c r="O412" s="42" t="n"/>
      <c r="P412" s="41" t="n"/>
      <c r="Q412" s="41" t="n"/>
      <c r="R412" s="43" t="n"/>
      <c r="S412" s="22">
        <f>IF(COUNTA($A412:$R412)=0,"",IFERROR(IF($J412="","",MAX(0,ROUND((IF(OR($K412="Closed",$K412="Canceled"),IF($P412="",$Q412,$P412),'Settings'!$B$8)-$J412)*1440,0))),""))</f>
        <v/>
      </c>
      <c r="T412" s="44">
        <f>IF(COUNTA($A412:$R412)=0,"",IFERROR(IF($B412="","",MAX(0,ROUND((IF(OR($K412="Closed",$K412="Canceled"),IF($P412="",$Q412,$P412),'Settings'!$B$8)-$B412)*24,1))),""))</f>
        <v/>
      </c>
      <c r="U412" s="44">
        <f>IF(COUNTA($A412:$R412)=0,"",IFERROR(VLOOKUP($I412,'Settings'!$A$12:$B$15,2,FALSE),""))</f>
        <v/>
      </c>
      <c r="V412" s="45">
        <f>IF(COUNTA($A412:$R412)=0,"",IFERROR(IF(OR($B412="",$U412=""),"",$B412+$U412/24),""))</f>
        <v/>
      </c>
      <c r="W412" s="25">
        <f>IF(COUNTA($A412:$R412)=0,"",IFERROR(IF($V412="","",IF(OR($K412="Closed",$K412="Canceled"),IF(IF($P412="",$Q412,$P412)&lt;=$V412,"Met","Missed"),IF('Settings'!$B$8&gt;$V412,"Overdue","Within Target"))),""))</f>
        <v/>
      </c>
      <c r="X412" s="46">
        <f>IF(COUNTA($A412:$R412)=0,"",IFERROR(ROUND($S412/60*'Settings'!$B$5,2),0))</f>
        <v/>
      </c>
      <c r="Y412" s="46">
        <f>IF(COUNTA($A412:$R412)=0,"",IFERROR($R412+$X412,0))</f>
        <v/>
      </c>
      <c r="Z412" s="25">
        <f>IF(COUNTA($A412:$R412)=0,"",IFERROR(IF(OR($K412="Closed",$K412="Canceled"),"No",IF($O412="","Missing Due Date",IF(INT($O412)&lt;INT('Settings'!$B$8),"Overdue",IF(INT($O412)=INT('Settings'!$B$8),"Due Today",IF(INT($O412)&lt;=INT('Settings'!$B$8)+'Settings'!$B$6,"Due Soon","Upcoming"))))),"Check date"))</f>
        <v/>
      </c>
      <c r="AA412" s="27">
        <f>IF(COUNTA($A412:$R412)=0,"",IF($A412="","Missing ID",IF(COUNTIF($A$5:$A$1004,$A412)&gt;1,"Duplicate ID",IF(OR($B412="",$C412="",$D412="",$H412="",$I412="",$K412="",$L412="",$Q412=""),"Missing required field",IF(AND($K412="Closed",$P412=""),"Closed without Resolved At",IF(AND($P412&lt;&gt;"",$P412&lt;$B412),"Resolved before Reported",IF(AND($Q412&lt;&gt;"",$Q412&lt;$B412),"Last Updated before Reported","OK")))))))</f>
        <v/>
      </c>
    </row>
    <row r="413">
      <c r="A413" s="17" t="n"/>
      <c r="B413" s="41" t="n"/>
      <c r="C413" s="42" t="n"/>
      <c r="D413" s="17" t="n"/>
      <c r="E413" s="20" t="n"/>
      <c r="F413" s="17" t="n"/>
      <c r="G413" s="17" t="n"/>
      <c r="H413" s="17" t="n"/>
      <c r="I413" s="17" t="n"/>
      <c r="J413" s="41" t="n"/>
      <c r="K413" s="17" t="n"/>
      <c r="L413" s="17" t="n"/>
      <c r="M413" s="17" t="n"/>
      <c r="N413" s="20" t="n"/>
      <c r="O413" s="42" t="n"/>
      <c r="P413" s="41" t="n"/>
      <c r="Q413" s="41" t="n"/>
      <c r="R413" s="43" t="n"/>
      <c r="S413" s="22">
        <f>IF(COUNTA($A413:$R413)=0,"",IFERROR(IF($J413="","",MAX(0,ROUND((IF(OR($K413="Closed",$K413="Canceled"),IF($P413="",$Q413,$P413),'Settings'!$B$8)-$J413)*1440,0))),""))</f>
        <v/>
      </c>
      <c r="T413" s="44">
        <f>IF(COUNTA($A413:$R413)=0,"",IFERROR(IF($B413="","",MAX(0,ROUND((IF(OR($K413="Closed",$K413="Canceled"),IF($P413="",$Q413,$P413),'Settings'!$B$8)-$B413)*24,1))),""))</f>
        <v/>
      </c>
      <c r="U413" s="44">
        <f>IF(COUNTA($A413:$R413)=0,"",IFERROR(VLOOKUP($I413,'Settings'!$A$12:$B$15,2,FALSE),""))</f>
        <v/>
      </c>
      <c r="V413" s="45">
        <f>IF(COUNTA($A413:$R413)=0,"",IFERROR(IF(OR($B413="",$U413=""),"",$B413+$U413/24),""))</f>
        <v/>
      </c>
      <c r="W413" s="25">
        <f>IF(COUNTA($A413:$R413)=0,"",IFERROR(IF($V413="","",IF(OR($K413="Closed",$K413="Canceled"),IF(IF($P413="",$Q413,$P413)&lt;=$V413,"Met","Missed"),IF('Settings'!$B$8&gt;$V413,"Overdue","Within Target"))),""))</f>
        <v/>
      </c>
      <c r="X413" s="46">
        <f>IF(COUNTA($A413:$R413)=0,"",IFERROR(ROUND($S413/60*'Settings'!$B$5,2),0))</f>
        <v/>
      </c>
      <c r="Y413" s="46">
        <f>IF(COUNTA($A413:$R413)=0,"",IFERROR($R413+$X413,0))</f>
        <v/>
      </c>
      <c r="Z413" s="25">
        <f>IF(COUNTA($A413:$R413)=0,"",IFERROR(IF(OR($K413="Closed",$K413="Canceled"),"No",IF($O413="","Missing Due Date",IF(INT($O413)&lt;INT('Settings'!$B$8),"Overdue",IF(INT($O413)=INT('Settings'!$B$8),"Due Today",IF(INT($O413)&lt;=INT('Settings'!$B$8)+'Settings'!$B$6,"Due Soon","Upcoming"))))),"Check date"))</f>
        <v/>
      </c>
      <c r="AA413" s="27">
        <f>IF(COUNTA($A413:$R413)=0,"",IF($A413="","Missing ID",IF(COUNTIF($A$5:$A$1004,$A413)&gt;1,"Duplicate ID",IF(OR($B413="",$C413="",$D413="",$H413="",$I413="",$K413="",$L413="",$Q413=""),"Missing required field",IF(AND($K413="Closed",$P413=""),"Closed without Resolved At",IF(AND($P413&lt;&gt;"",$P413&lt;$B413),"Resolved before Reported",IF(AND($Q413&lt;&gt;"",$Q413&lt;$B413),"Last Updated before Reported","OK")))))))</f>
        <v/>
      </c>
    </row>
    <row r="414">
      <c r="A414" s="17" t="n"/>
      <c r="B414" s="41" t="n"/>
      <c r="C414" s="42" t="n"/>
      <c r="D414" s="17" t="n"/>
      <c r="E414" s="20" t="n"/>
      <c r="F414" s="17" t="n"/>
      <c r="G414" s="17" t="n"/>
      <c r="H414" s="17" t="n"/>
      <c r="I414" s="17" t="n"/>
      <c r="J414" s="41" t="n"/>
      <c r="K414" s="17" t="n"/>
      <c r="L414" s="17" t="n"/>
      <c r="M414" s="17" t="n"/>
      <c r="N414" s="20" t="n"/>
      <c r="O414" s="42" t="n"/>
      <c r="P414" s="41" t="n"/>
      <c r="Q414" s="41" t="n"/>
      <c r="R414" s="43" t="n"/>
      <c r="S414" s="22">
        <f>IF(COUNTA($A414:$R414)=0,"",IFERROR(IF($J414="","",MAX(0,ROUND((IF(OR($K414="Closed",$K414="Canceled"),IF($P414="",$Q414,$P414),'Settings'!$B$8)-$J414)*1440,0))),""))</f>
        <v/>
      </c>
      <c r="T414" s="44">
        <f>IF(COUNTA($A414:$R414)=0,"",IFERROR(IF($B414="","",MAX(0,ROUND((IF(OR($K414="Closed",$K414="Canceled"),IF($P414="",$Q414,$P414),'Settings'!$B$8)-$B414)*24,1))),""))</f>
        <v/>
      </c>
      <c r="U414" s="44">
        <f>IF(COUNTA($A414:$R414)=0,"",IFERROR(VLOOKUP($I414,'Settings'!$A$12:$B$15,2,FALSE),""))</f>
        <v/>
      </c>
      <c r="V414" s="45">
        <f>IF(COUNTA($A414:$R414)=0,"",IFERROR(IF(OR($B414="",$U414=""),"",$B414+$U414/24),""))</f>
        <v/>
      </c>
      <c r="W414" s="25">
        <f>IF(COUNTA($A414:$R414)=0,"",IFERROR(IF($V414="","",IF(OR($K414="Closed",$K414="Canceled"),IF(IF($P414="",$Q414,$P414)&lt;=$V414,"Met","Missed"),IF('Settings'!$B$8&gt;$V414,"Overdue","Within Target"))),""))</f>
        <v/>
      </c>
      <c r="X414" s="46">
        <f>IF(COUNTA($A414:$R414)=0,"",IFERROR(ROUND($S414/60*'Settings'!$B$5,2),0))</f>
        <v/>
      </c>
      <c r="Y414" s="46">
        <f>IF(COUNTA($A414:$R414)=0,"",IFERROR($R414+$X414,0))</f>
        <v/>
      </c>
      <c r="Z414" s="25">
        <f>IF(COUNTA($A414:$R414)=0,"",IFERROR(IF(OR($K414="Closed",$K414="Canceled"),"No",IF($O414="","Missing Due Date",IF(INT($O414)&lt;INT('Settings'!$B$8),"Overdue",IF(INT($O414)=INT('Settings'!$B$8),"Due Today",IF(INT($O414)&lt;=INT('Settings'!$B$8)+'Settings'!$B$6,"Due Soon","Upcoming"))))),"Check date"))</f>
        <v/>
      </c>
      <c r="AA414" s="27">
        <f>IF(COUNTA($A414:$R414)=0,"",IF($A414="","Missing ID",IF(COUNTIF($A$5:$A$1004,$A414)&gt;1,"Duplicate ID",IF(OR($B414="",$C414="",$D414="",$H414="",$I414="",$K414="",$L414="",$Q414=""),"Missing required field",IF(AND($K414="Closed",$P414=""),"Closed without Resolved At",IF(AND($P414&lt;&gt;"",$P414&lt;$B414),"Resolved before Reported",IF(AND($Q414&lt;&gt;"",$Q414&lt;$B414),"Last Updated before Reported","OK")))))))</f>
        <v/>
      </c>
    </row>
    <row r="415">
      <c r="A415" s="17" t="n"/>
      <c r="B415" s="41" t="n"/>
      <c r="C415" s="42" t="n"/>
      <c r="D415" s="17" t="n"/>
      <c r="E415" s="20" t="n"/>
      <c r="F415" s="17" t="n"/>
      <c r="G415" s="17" t="n"/>
      <c r="H415" s="17" t="n"/>
      <c r="I415" s="17" t="n"/>
      <c r="J415" s="41" t="n"/>
      <c r="K415" s="17" t="n"/>
      <c r="L415" s="17" t="n"/>
      <c r="M415" s="17" t="n"/>
      <c r="N415" s="20" t="n"/>
      <c r="O415" s="42" t="n"/>
      <c r="P415" s="41" t="n"/>
      <c r="Q415" s="41" t="n"/>
      <c r="R415" s="43" t="n"/>
      <c r="S415" s="22">
        <f>IF(COUNTA($A415:$R415)=0,"",IFERROR(IF($J415="","",MAX(0,ROUND((IF(OR($K415="Closed",$K415="Canceled"),IF($P415="",$Q415,$P415),'Settings'!$B$8)-$J415)*1440,0))),""))</f>
        <v/>
      </c>
      <c r="T415" s="44">
        <f>IF(COUNTA($A415:$R415)=0,"",IFERROR(IF($B415="","",MAX(0,ROUND((IF(OR($K415="Closed",$K415="Canceled"),IF($P415="",$Q415,$P415),'Settings'!$B$8)-$B415)*24,1))),""))</f>
        <v/>
      </c>
      <c r="U415" s="44">
        <f>IF(COUNTA($A415:$R415)=0,"",IFERROR(VLOOKUP($I415,'Settings'!$A$12:$B$15,2,FALSE),""))</f>
        <v/>
      </c>
      <c r="V415" s="45">
        <f>IF(COUNTA($A415:$R415)=0,"",IFERROR(IF(OR($B415="",$U415=""),"",$B415+$U415/24),""))</f>
        <v/>
      </c>
      <c r="W415" s="25">
        <f>IF(COUNTA($A415:$R415)=0,"",IFERROR(IF($V415="","",IF(OR($K415="Closed",$K415="Canceled"),IF(IF($P415="",$Q415,$P415)&lt;=$V415,"Met","Missed"),IF('Settings'!$B$8&gt;$V415,"Overdue","Within Target"))),""))</f>
        <v/>
      </c>
      <c r="X415" s="46">
        <f>IF(COUNTA($A415:$R415)=0,"",IFERROR(ROUND($S415/60*'Settings'!$B$5,2),0))</f>
        <v/>
      </c>
      <c r="Y415" s="46">
        <f>IF(COUNTA($A415:$R415)=0,"",IFERROR($R415+$X415,0))</f>
        <v/>
      </c>
      <c r="Z415" s="25">
        <f>IF(COUNTA($A415:$R415)=0,"",IFERROR(IF(OR($K415="Closed",$K415="Canceled"),"No",IF($O415="","Missing Due Date",IF(INT($O415)&lt;INT('Settings'!$B$8),"Overdue",IF(INT($O415)=INT('Settings'!$B$8),"Due Today",IF(INT($O415)&lt;=INT('Settings'!$B$8)+'Settings'!$B$6,"Due Soon","Upcoming"))))),"Check date"))</f>
        <v/>
      </c>
      <c r="AA415" s="27">
        <f>IF(COUNTA($A415:$R415)=0,"",IF($A415="","Missing ID",IF(COUNTIF($A$5:$A$1004,$A415)&gt;1,"Duplicate ID",IF(OR($B415="",$C415="",$D415="",$H415="",$I415="",$K415="",$L415="",$Q415=""),"Missing required field",IF(AND($K415="Closed",$P415=""),"Closed without Resolved At",IF(AND($P415&lt;&gt;"",$P415&lt;$B415),"Resolved before Reported",IF(AND($Q415&lt;&gt;"",$Q415&lt;$B415),"Last Updated before Reported","OK")))))))</f>
        <v/>
      </c>
    </row>
    <row r="416">
      <c r="A416" s="17" t="n"/>
      <c r="B416" s="41" t="n"/>
      <c r="C416" s="42" t="n"/>
      <c r="D416" s="17" t="n"/>
      <c r="E416" s="20" t="n"/>
      <c r="F416" s="17" t="n"/>
      <c r="G416" s="17" t="n"/>
      <c r="H416" s="17" t="n"/>
      <c r="I416" s="17" t="n"/>
      <c r="J416" s="41" t="n"/>
      <c r="K416" s="17" t="n"/>
      <c r="L416" s="17" t="n"/>
      <c r="M416" s="17" t="n"/>
      <c r="N416" s="20" t="n"/>
      <c r="O416" s="42" t="n"/>
      <c r="P416" s="41" t="n"/>
      <c r="Q416" s="41" t="n"/>
      <c r="R416" s="43" t="n"/>
      <c r="S416" s="22">
        <f>IF(COUNTA($A416:$R416)=0,"",IFERROR(IF($J416="","",MAX(0,ROUND((IF(OR($K416="Closed",$K416="Canceled"),IF($P416="",$Q416,$P416),'Settings'!$B$8)-$J416)*1440,0))),""))</f>
        <v/>
      </c>
      <c r="T416" s="44">
        <f>IF(COUNTA($A416:$R416)=0,"",IFERROR(IF($B416="","",MAX(0,ROUND((IF(OR($K416="Closed",$K416="Canceled"),IF($P416="",$Q416,$P416),'Settings'!$B$8)-$B416)*24,1))),""))</f>
        <v/>
      </c>
      <c r="U416" s="44">
        <f>IF(COUNTA($A416:$R416)=0,"",IFERROR(VLOOKUP($I416,'Settings'!$A$12:$B$15,2,FALSE),""))</f>
        <v/>
      </c>
      <c r="V416" s="45">
        <f>IF(COUNTA($A416:$R416)=0,"",IFERROR(IF(OR($B416="",$U416=""),"",$B416+$U416/24),""))</f>
        <v/>
      </c>
      <c r="W416" s="25">
        <f>IF(COUNTA($A416:$R416)=0,"",IFERROR(IF($V416="","",IF(OR($K416="Closed",$K416="Canceled"),IF(IF($P416="",$Q416,$P416)&lt;=$V416,"Met","Missed"),IF('Settings'!$B$8&gt;$V416,"Overdue","Within Target"))),""))</f>
        <v/>
      </c>
      <c r="X416" s="46">
        <f>IF(COUNTA($A416:$R416)=0,"",IFERROR(ROUND($S416/60*'Settings'!$B$5,2),0))</f>
        <v/>
      </c>
      <c r="Y416" s="46">
        <f>IF(COUNTA($A416:$R416)=0,"",IFERROR($R416+$X416,0))</f>
        <v/>
      </c>
      <c r="Z416" s="25">
        <f>IF(COUNTA($A416:$R416)=0,"",IFERROR(IF(OR($K416="Closed",$K416="Canceled"),"No",IF($O416="","Missing Due Date",IF(INT($O416)&lt;INT('Settings'!$B$8),"Overdue",IF(INT($O416)=INT('Settings'!$B$8),"Due Today",IF(INT($O416)&lt;=INT('Settings'!$B$8)+'Settings'!$B$6,"Due Soon","Upcoming"))))),"Check date"))</f>
        <v/>
      </c>
      <c r="AA416" s="27">
        <f>IF(COUNTA($A416:$R416)=0,"",IF($A416="","Missing ID",IF(COUNTIF($A$5:$A$1004,$A416)&gt;1,"Duplicate ID",IF(OR($B416="",$C416="",$D416="",$H416="",$I416="",$K416="",$L416="",$Q416=""),"Missing required field",IF(AND($K416="Closed",$P416=""),"Closed without Resolved At",IF(AND($P416&lt;&gt;"",$P416&lt;$B416),"Resolved before Reported",IF(AND($Q416&lt;&gt;"",$Q416&lt;$B416),"Last Updated before Reported","OK")))))))</f>
        <v/>
      </c>
    </row>
    <row r="417">
      <c r="A417" s="17" t="n"/>
      <c r="B417" s="41" t="n"/>
      <c r="C417" s="42" t="n"/>
      <c r="D417" s="17" t="n"/>
      <c r="E417" s="20" t="n"/>
      <c r="F417" s="17" t="n"/>
      <c r="G417" s="17" t="n"/>
      <c r="H417" s="17" t="n"/>
      <c r="I417" s="17" t="n"/>
      <c r="J417" s="41" t="n"/>
      <c r="K417" s="17" t="n"/>
      <c r="L417" s="17" t="n"/>
      <c r="M417" s="17" t="n"/>
      <c r="N417" s="20" t="n"/>
      <c r="O417" s="42" t="n"/>
      <c r="P417" s="41" t="n"/>
      <c r="Q417" s="41" t="n"/>
      <c r="R417" s="43" t="n"/>
      <c r="S417" s="22">
        <f>IF(COUNTA($A417:$R417)=0,"",IFERROR(IF($J417="","",MAX(0,ROUND((IF(OR($K417="Closed",$K417="Canceled"),IF($P417="",$Q417,$P417),'Settings'!$B$8)-$J417)*1440,0))),""))</f>
        <v/>
      </c>
      <c r="T417" s="44">
        <f>IF(COUNTA($A417:$R417)=0,"",IFERROR(IF($B417="","",MAX(0,ROUND((IF(OR($K417="Closed",$K417="Canceled"),IF($P417="",$Q417,$P417),'Settings'!$B$8)-$B417)*24,1))),""))</f>
        <v/>
      </c>
      <c r="U417" s="44">
        <f>IF(COUNTA($A417:$R417)=0,"",IFERROR(VLOOKUP($I417,'Settings'!$A$12:$B$15,2,FALSE),""))</f>
        <v/>
      </c>
      <c r="V417" s="45">
        <f>IF(COUNTA($A417:$R417)=0,"",IFERROR(IF(OR($B417="",$U417=""),"",$B417+$U417/24),""))</f>
        <v/>
      </c>
      <c r="W417" s="25">
        <f>IF(COUNTA($A417:$R417)=0,"",IFERROR(IF($V417="","",IF(OR($K417="Closed",$K417="Canceled"),IF(IF($P417="",$Q417,$P417)&lt;=$V417,"Met","Missed"),IF('Settings'!$B$8&gt;$V417,"Overdue","Within Target"))),""))</f>
        <v/>
      </c>
      <c r="X417" s="46">
        <f>IF(COUNTA($A417:$R417)=0,"",IFERROR(ROUND($S417/60*'Settings'!$B$5,2),0))</f>
        <v/>
      </c>
      <c r="Y417" s="46">
        <f>IF(COUNTA($A417:$R417)=0,"",IFERROR($R417+$X417,0))</f>
        <v/>
      </c>
      <c r="Z417" s="25">
        <f>IF(COUNTA($A417:$R417)=0,"",IFERROR(IF(OR($K417="Closed",$K417="Canceled"),"No",IF($O417="","Missing Due Date",IF(INT($O417)&lt;INT('Settings'!$B$8),"Overdue",IF(INT($O417)=INT('Settings'!$B$8),"Due Today",IF(INT($O417)&lt;=INT('Settings'!$B$8)+'Settings'!$B$6,"Due Soon","Upcoming"))))),"Check date"))</f>
        <v/>
      </c>
      <c r="AA417" s="27">
        <f>IF(COUNTA($A417:$R417)=0,"",IF($A417="","Missing ID",IF(COUNTIF($A$5:$A$1004,$A417)&gt;1,"Duplicate ID",IF(OR($B417="",$C417="",$D417="",$H417="",$I417="",$K417="",$L417="",$Q417=""),"Missing required field",IF(AND($K417="Closed",$P417=""),"Closed without Resolved At",IF(AND($P417&lt;&gt;"",$P417&lt;$B417),"Resolved before Reported",IF(AND($Q417&lt;&gt;"",$Q417&lt;$B417),"Last Updated before Reported","OK")))))))</f>
        <v/>
      </c>
    </row>
    <row r="418">
      <c r="A418" s="17" t="n"/>
      <c r="B418" s="41" t="n"/>
      <c r="C418" s="42" t="n"/>
      <c r="D418" s="17" t="n"/>
      <c r="E418" s="20" t="n"/>
      <c r="F418" s="17" t="n"/>
      <c r="G418" s="17" t="n"/>
      <c r="H418" s="17" t="n"/>
      <c r="I418" s="17" t="n"/>
      <c r="J418" s="41" t="n"/>
      <c r="K418" s="17" t="n"/>
      <c r="L418" s="17" t="n"/>
      <c r="M418" s="17" t="n"/>
      <c r="N418" s="20" t="n"/>
      <c r="O418" s="42" t="n"/>
      <c r="P418" s="41" t="n"/>
      <c r="Q418" s="41" t="n"/>
      <c r="R418" s="43" t="n"/>
      <c r="S418" s="22">
        <f>IF(COUNTA($A418:$R418)=0,"",IFERROR(IF($J418="","",MAX(0,ROUND((IF(OR($K418="Closed",$K418="Canceled"),IF($P418="",$Q418,$P418),'Settings'!$B$8)-$J418)*1440,0))),""))</f>
        <v/>
      </c>
      <c r="T418" s="44">
        <f>IF(COUNTA($A418:$R418)=0,"",IFERROR(IF($B418="","",MAX(0,ROUND((IF(OR($K418="Closed",$K418="Canceled"),IF($P418="",$Q418,$P418),'Settings'!$B$8)-$B418)*24,1))),""))</f>
        <v/>
      </c>
      <c r="U418" s="44">
        <f>IF(COUNTA($A418:$R418)=0,"",IFERROR(VLOOKUP($I418,'Settings'!$A$12:$B$15,2,FALSE),""))</f>
        <v/>
      </c>
      <c r="V418" s="45">
        <f>IF(COUNTA($A418:$R418)=0,"",IFERROR(IF(OR($B418="",$U418=""),"",$B418+$U418/24),""))</f>
        <v/>
      </c>
      <c r="W418" s="25">
        <f>IF(COUNTA($A418:$R418)=0,"",IFERROR(IF($V418="","",IF(OR($K418="Closed",$K418="Canceled"),IF(IF($P418="",$Q418,$P418)&lt;=$V418,"Met","Missed"),IF('Settings'!$B$8&gt;$V418,"Overdue","Within Target"))),""))</f>
        <v/>
      </c>
      <c r="X418" s="46">
        <f>IF(COUNTA($A418:$R418)=0,"",IFERROR(ROUND($S418/60*'Settings'!$B$5,2),0))</f>
        <v/>
      </c>
      <c r="Y418" s="46">
        <f>IF(COUNTA($A418:$R418)=0,"",IFERROR($R418+$X418,0))</f>
        <v/>
      </c>
      <c r="Z418" s="25">
        <f>IF(COUNTA($A418:$R418)=0,"",IFERROR(IF(OR($K418="Closed",$K418="Canceled"),"No",IF($O418="","Missing Due Date",IF(INT($O418)&lt;INT('Settings'!$B$8),"Overdue",IF(INT($O418)=INT('Settings'!$B$8),"Due Today",IF(INT($O418)&lt;=INT('Settings'!$B$8)+'Settings'!$B$6,"Due Soon","Upcoming"))))),"Check date"))</f>
        <v/>
      </c>
      <c r="AA418" s="27">
        <f>IF(COUNTA($A418:$R418)=0,"",IF($A418="","Missing ID",IF(COUNTIF($A$5:$A$1004,$A418)&gt;1,"Duplicate ID",IF(OR($B418="",$C418="",$D418="",$H418="",$I418="",$K418="",$L418="",$Q418=""),"Missing required field",IF(AND($K418="Closed",$P418=""),"Closed without Resolved At",IF(AND($P418&lt;&gt;"",$P418&lt;$B418),"Resolved before Reported",IF(AND($Q418&lt;&gt;"",$Q418&lt;$B418),"Last Updated before Reported","OK")))))))</f>
        <v/>
      </c>
    </row>
    <row r="419">
      <c r="A419" s="17" t="n"/>
      <c r="B419" s="41" t="n"/>
      <c r="C419" s="42" t="n"/>
      <c r="D419" s="17" t="n"/>
      <c r="E419" s="20" t="n"/>
      <c r="F419" s="17" t="n"/>
      <c r="G419" s="17" t="n"/>
      <c r="H419" s="17" t="n"/>
      <c r="I419" s="17" t="n"/>
      <c r="J419" s="41" t="n"/>
      <c r="K419" s="17" t="n"/>
      <c r="L419" s="17" t="n"/>
      <c r="M419" s="17" t="n"/>
      <c r="N419" s="20" t="n"/>
      <c r="O419" s="42" t="n"/>
      <c r="P419" s="41" t="n"/>
      <c r="Q419" s="41" t="n"/>
      <c r="R419" s="43" t="n"/>
      <c r="S419" s="22">
        <f>IF(COUNTA($A419:$R419)=0,"",IFERROR(IF($J419="","",MAX(0,ROUND((IF(OR($K419="Closed",$K419="Canceled"),IF($P419="",$Q419,$P419),'Settings'!$B$8)-$J419)*1440,0))),""))</f>
        <v/>
      </c>
      <c r="T419" s="44">
        <f>IF(COUNTA($A419:$R419)=0,"",IFERROR(IF($B419="","",MAX(0,ROUND((IF(OR($K419="Closed",$K419="Canceled"),IF($P419="",$Q419,$P419),'Settings'!$B$8)-$B419)*24,1))),""))</f>
        <v/>
      </c>
      <c r="U419" s="44">
        <f>IF(COUNTA($A419:$R419)=0,"",IFERROR(VLOOKUP($I419,'Settings'!$A$12:$B$15,2,FALSE),""))</f>
        <v/>
      </c>
      <c r="V419" s="45">
        <f>IF(COUNTA($A419:$R419)=0,"",IFERROR(IF(OR($B419="",$U419=""),"",$B419+$U419/24),""))</f>
        <v/>
      </c>
      <c r="W419" s="25">
        <f>IF(COUNTA($A419:$R419)=0,"",IFERROR(IF($V419="","",IF(OR($K419="Closed",$K419="Canceled"),IF(IF($P419="",$Q419,$P419)&lt;=$V419,"Met","Missed"),IF('Settings'!$B$8&gt;$V419,"Overdue","Within Target"))),""))</f>
        <v/>
      </c>
      <c r="X419" s="46">
        <f>IF(COUNTA($A419:$R419)=0,"",IFERROR(ROUND($S419/60*'Settings'!$B$5,2),0))</f>
        <v/>
      </c>
      <c r="Y419" s="46">
        <f>IF(COUNTA($A419:$R419)=0,"",IFERROR($R419+$X419,0))</f>
        <v/>
      </c>
      <c r="Z419" s="25">
        <f>IF(COUNTA($A419:$R419)=0,"",IFERROR(IF(OR($K419="Closed",$K419="Canceled"),"No",IF($O419="","Missing Due Date",IF(INT($O419)&lt;INT('Settings'!$B$8),"Overdue",IF(INT($O419)=INT('Settings'!$B$8),"Due Today",IF(INT($O419)&lt;=INT('Settings'!$B$8)+'Settings'!$B$6,"Due Soon","Upcoming"))))),"Check date"))</f>
        <v/>
      </c>
      <c r="AA419" s="27">
        <f>IF(COUNTA($A419:$R419)=0,"",IF($A419="","Missing ID",IF(COUNTIF($A$5:$A$1004,$A419)&gt;1,"Duplicate ID",IF(OR($B419="",$C419="",$D419="",$H419="",$I419="",$K419="",$L419="",$Q419=""),"Missing required field",IF(AND($K419="Closed",$P419=""),"Closed without Resolved At",IF(AND($P419&lt;&gt;"",$P419&lt;$B419),"Resolved before Reported",IF(AND($Q419&lt;&gt;"",$Q419&lt;$B419),"Last Updated before Reported","OK")))))))</f>
        <v/>
      </c>
    </row>
    <row r="420">
      <c r="A420" s="17" t="n"/>
      <c r="B420" s="41" t="n"/>
      <c r="C420" s="42" t="n"/>
      <c r="D420" s="17" t="n"/>
      <c r="E420" s="20" t="n"/>
      <c r="F420" s="17" t="n"/>
      <c r="G420" s="17" t="n"/>
      <c r="H420" s="17" t="n"/>
      <c r="I420" s="17" t="n"/>
      <c r="J420" s="41" t="n"/>
      <c r="K420" s="17" t="n"/>
      <c r="L420" s="17" t="n"/>
      <c r="M420" s="17" t="n"/>
      <c r="N420" s="20" t="n"/>
      <c r="O420" s="42" t="n"/>
      <c r="P420" s="41" t="n"/>
      <c r="Q420" s="41" t="n"/>
      <c r="R420" s="43" t="n"/>
      <c r="S420" s="22">
        <f>IF(COUNTA($A420:$R420)=0,"",IFERROR(IF($J420="","",MAX(0,ROUND((IF(OR($K420="Closed",$K420="Canceled"),IF($P420="",$Q420,$P420),'Settings'!$B$8)-$J420)*1440,0))),""))</f>
        <v/>
      </c>
      <c r="T420" s="44">
        <f>IF(COUNTA($A420:$R420)=0,"",IFERROR(IF($B420="","",MAX(0,ROUND((IF(OR($K420="Closed",$K420="Canceled"),IF($P420="",$Q420,$P420),'Settings'!$B$8)-$B420)*24,1))),""))</f>
        <v/>
      </c>
      <c r="U420" s="44">
        <f>IF(COUNTA($A420:$R420)=0,"",IFERROR(VLOOKUP($I420,'Settings'!$A$12:$B$15,2,FALSE),""))</f>
        <v/>
      </c>
      <c r="V420" s="45">
        <f>IF(COUNTA($A420:$R420)=0,"",IFERROR(IF(OR($B420="",$U420=""),"",$B420+$U420/24),""))</f>
        <v/>
      </c>
      <c r="W420" s="25">
        <f>IF(COUNTA($A420:$R420)=0,"",IFERROR(IF($V420="","",IF(OR($K420="Closed",$K420="Canceled"),IF(IF($P420="",$Q420,$P420)&lt;=$V420,"Met","Missed"),IF('Settings'!$B$8&gt;$V420,"Overdue","Within Target"))),""))</f>
        <v/>
      </c>
      <c r="X420" s="46">
        <f>IF(COUNTA($A420:$R420)=0,"",IFERROR(ROUND($S420/60*'Settings'!$B$5,2),0))</f>
        <v/>
      </c>
      <c r="Y420" s="46">
        <f>IF(COUNTA($A420:$R420)=0,"",IFERROR($R420+$X420,0))</f>
        <v/>
      </c>
      <c r="Z420" s="25">
        <f>IF(COUNTA($A420:$R420)=0,"",IFERROR(IF(OR($K420="Closed",$K420="Canceled"),"No",IF($O420="","Missing Due Date",IF(INT($O420)&lt;INT('Settings'!$B$8),"Overdue",IF(INT($O420)=INT('Settings'!$B$8),"Due Today",IF(INT($O420)&lt;=INT('Settings'!$B$8)+'Settings'!$B$6,"Due Soon","Upcoming"))))),"Check date"))</f>
        <v/>
      </c>
      <c r="AA420" s="27">
        <f>IF(COUNTA($A420:$R420)=0,"",IF($A420="","Missing ID",IF(COUNTIF($A$5:$A$1004,$A420)&gt;1,"Duplicate ID",IF(OR($B420="",$C420="",$D420="",$H420="",$I420="",$K420="",$L420="",$Q420=""),"Missing required field",IF(AND($K420="Closed",$P420=""),"Closed without Resolved At",IF(AND($P420&lt;&gt;"",$P420&lt;$B420),"Resolved before Reported",IF(AND($Q420&lt;&gt;"",$Q420&lt;$B420),"Last Updated before Reported","OK")))))))</f>
        <v/>
      </c>
    </row>
    <row r="421">
      <c r="A421" s="17" t="n"/>
      <c r="B421" s="41" t="n"/>
      <c r="C421" s="42" t="n"/>
      <c r="D421" s="17" t="n"/>
      <c r="E421" s="20" t="n"/>
      <c r="F421" s="17" t="n"/>
      <c r="G421" s="17" t="n"/>
      <c r="H421" s="17" t="n"/>
      <c r="I421" s="17" t="n"/>
      <c r="J421" s="41" t="n"/>
      <c r="K421" s="17" t="n"/>
      <c r="L421" s="17" t="n"/>
      <c r="M421" s="17" t="n"/>
      <c r="N421" s="20" t="n"/>
      <c r="O421" s="42" t="n"/>
      <c r="P421" s="41" t="n"/>
      <c r="Q421" s="41" t="n"/>
      <c r="R421" s="43" t="n"/>
      <c r="S421" s="22">
        <f>IF(COUNTA($A421:$R421)=0,"",IFERROR(IF($J421="","",MAX(0,ROUND((IF(OR($K421="Closed",$K421="Canceled"),IF($P421="",$Q421,$P421),'Settings'!$B$8)-$J421)*1440,0))),""))</f>
        <v/>
      </c>
      <c r="T421" s="44">
        <f>IF(COUNTA($A421:$R421)=0,"",IFERROR(IF($B421="","",MAX(0,ROUND((IF(OR($K421="Closed",$K421="Canceled"),IF($P421="",$Q421,$P421),'Settings'!$B$8)-$B421)*24,1))),""))</f>
        <v/>
      </c>
      <c r="U421" s="44">
        <f>IF(COUNTA($A421:$R421)=0,"",IFERROR(VLOOKUP($I421,'Settings'!$A$12:$B$15,2,FALSE),""))</f>
        <v/>
      </c>
      <c r="V421" s="45">
        <f>IF(COUNTA($A421:$R421)=0,"",IFERROR(IF(OR($B421="",$U421=""),"",$B421+$U421/24),""))</f>
        <v/>
      </c>
      <c r="W421" s="25">
        <f>IF(COUNTA($A421:$R421)=0,"",IFERROR(IF($V421="","",IF(OR($K421="Closed",$K421="Canceled"),IF(IF($P421="",$Q421,$P421)&lt;=$V421,"Met","Missed"),IF('Settings'!$B$8&gt;$V421,"Overdue","Within Target"))),""))</f>
        <v/>
      </c>
      <c r="X421" s="46">
        <f>IF(COUNTA($A421:$R421)=0,"",IFERROR(ROUND($S421/60*'Settings'!$B$5,2),0))</f>
        <v/>
      </c>
      <c r="Y421" s="46">
        <f>IF(COUNTA($A421:$R421)=0,"",IFERROR($R421+$X421,0))</f>
        <v/>
      </c>
      <c r="Z421" s="25">
        <f>IF(COUNTA($A421:$R421)=0,"",IFERROR(IF(OR($K421="Closed",$K421="Canceled"),"No",IF($O421="","Missing Due Date",IF(INT($O421)&lt;INT('Settings'!$B$8),"Overdue",IF(INT($O421)=INT('Settings'!$B$8),"Due Today",IF(INT($O421)&lt;=INT('Settings'!$B$8)+'Settings'!$B$6,"Due Soon","Upcoming"))))),"Check date"))</f>
        <v/>
      </c>
      <c r="AA421" s="27">
        <f>IF(COUNTA($A421:$R421)=0,"",IF($A421="","Missing ID",IF(COUNTIF($A$5:$A$1004,$A421)&gt;1,"Duplicate ID",IF(OR($B421="",$C421="",$D421="",$H421="",$I421="",$K421="",$L421="",$Q421=""),"Missing required field",IF(AND($K421="Closed",$P421=""),"Closed without Resolved At",IF(AND($P421&lt;&gt;"",$P421&lt;$B421),"Resolved before Reported",IF(AND($Q421&lt;&gt;"",$Q421&lt;$B421),"Last Updated before Reported","OK")))))))</f>
        <v/>
      </c>
    </row>
    <row r="422">
      <c r="A422" s="17" t="n"/>
      <c r="B422" s="41" t="n"/>
      <c r="C422" s="42" t="n"/>
      <c r="D422" s="17" t="n"/>
      <c r="E422" s="20" t="n"/>
      <c r="F422" s="17" t="n"/>
      <c r="G422" s="17" t="n"/>
      <c r="H422" s="17" t="n"/>
      <c r="I422" s="17" t="n"/>
      <c r="J422" s="41" t="n"/>
      <c r="K422" s="17" t="n"/>
      <c r="L422" s="17" t="n"/>
      <c r="M422" s="17" t="n"/>
      <c r="N422" s="20" t="n"/>
      <c r="O422" s="42" t="n"/>
      <c r="P422" s="41" t="n"/>
      <c r="Q422" s="41" t="n"/>
      <c r="R422" s="43" t="n"/>
      <c r="S422" s="22">
        <f>IF(COUNTA($A422:$R422)=0,"",IFERROR(IF($J422="","",MAX(0,ROUND((IF(OR($K422="Closed",$K422="Canceled"),IF($P422="",$Q422,$P422),'Settings'!$B$8)-$J422)*1440,0))),""))</f>
        <v/>
      </c>
      <c r="T422" s="44">
        <f>IF(COUNTA($A422:$R422)=0,"",IFERROR(IF($B422="","",MAX(0,ROUND((IF(OR($K422="Closed",$K422="Canceled"),IF($P422="",$Q422,$P422),'Settings'!$B$8)-$B422)*24,1))),""))</f>
        <v/>
      </c>
      <c r="U422" s="44">
        <f>IF(COUNTA($A422:$R422)=0,"",IFERROR(VLOOKUP($I422,'Settings'!$A$12:$B$15,2,FALSE),""))</f>
        <v/>
      </c>
      <c r="V422" s="45">
        <f>IF(COUNTA($A422:$R422)=0,"",IFERROR(IF(OR($B422="",$U422=""),"",$B422+$U422/24),""))</f>
        <v/>
      </c>
      <c r="W422" s="25">
        <f>IF(COUNTA($A422:$R422)=0,"",IFERROR(IF($V422="","",IF(OR($K422="Closed",$K422="Canceled"),IF(IF($P422="",$Q422,$P422)&lt;=$V422,"Met","Missed"),IF('Settings'!$B$8&gt;$V422,"Overdue","Within Target"))),""))</f>
        <v/>
      </c>
      <c r="X422" s="46">
        <f>IF(COUNTA($A422:$R422)=0,"",IFERROR(ROUND($S422/60*'Settings'!$B$5,2),0))</f>
        <v/>
      </c>
      <c r="Y422" s="46">
        <f>IF(COUNTA($A422:$R422)=0,"",IFERROR($R422+$X422,0))</f>
        <v/>
      </c>
      <c r="Z422" s="25">
        <f>IF(COUNTA($A422:$R422)=0,"",IFERROR(IF(OR($K422="Closed",$K422="Canceled"),"No",IF($O422="","Missing Due Date",IF(INT($O422)&lt;INT('Settings'!$B$8),"Overdue",IF(INT($O422)=INT('Settings'!$B$8),"Due Today",IF(INT($O422)&lt;=INT('Settings'!$B$8)+'Settings'!$B$6,"Due Soon","Upcoming"))))),"Check date"))</f>
        <v/>
      </c>
      <c r="AA422" s="27">
        <f>IF(COUNTA($A422:$R422)=0,"",IF($A422="","Missing ID",IF(COUNTIF($A$5:$A$1004,$A422)&gt;1,"Duplicate ID",IF(OR($B422="",$C422="",$D422="",$H422="",$I422="",$K422="",$L422="",$Q422=""),"Missing required field",IF(AND($K422="Closed",$P422=""),"Closed without Resolved At",IF(AND($P422&lt;&gt;"",$P422&lt;$B422),"Resolved before Reported",IF(AND($Q422&lt;&gt;"",$Q422&lt;$B422),"Last Updated before Reported","OK")))))))</f>
        <v/>
      </c>
    </row>
    <row r="423">
      <c r="A423" s="17" t="n"/>
      <c r="B423" s="41" t="n"/>
      <c r="C423" s="42" t="n"/>
      <c r="D423" s="17" t="n"/>
      <c r="E423" s="20" t="n"/>
      <c r="F423" s="17" t="n"/>
      <c r="G423" s="17" t="n"/>
      <c r="H423" s="17" t="n"/>
      <c r="I423" s="17" t="n"/>
      <c r="J423" s="41" t="n"/>
      <c r="K423" s="17" t="n"/>
      <c r="L423" s="17" t="n"/>
      <c r="M423" s="17" t="n"/>
      <c r="N423" s="20" t="n"/>
      <c r="O423" s="42" t="n"/>
      <c r="P423" s="41" t="n"/>
      <c r="Q423" s="41" t="n"/>
      <c r="R423" s="43" t="n"/>
      <c r="S423" s="22">
        <f>IF(COUNTA($A423:$R423)=0,"",IFERROR(IF($J423="","",MAX(0,ROUND((IF(OR($K423="Closed",$K423="Canceled"),IF($P423="",$Q423,$P423),'Settings'!$B$8)-$J423)*1440,0))),""))</f>
        <v/>
      </c>
      <c r="T423" s="44">
        <f>IF(COUNTA($A423:$R423)=0,"",IFERROR(IF($B423="","",MAX(0,ROUND((IF(OR($K423="Closed",$K423="Canceled"),IF($P423="",$Q423,$P423),'Settings'!$B$8)-$B423)*24,1))),""))</f>
        <v/>
      </c>
      <c r="U423" s="44">
        <f>IF(COUNTA($A423:$R423)=0,"",IFERROR(VLOOKUP($I423,'Settings'!$A$12:$B$15,2,FALSE),""))</f>
        <v/>
      </c>
      <c r="V423" s="45">
        <f>IF(COUNTA($A423:$R423)=0,"",IFERROR(IF(OR($B423="",$U423=""),"",$B423+$U423/24),""))</f>
        <v/>
      </c>
      <c r="W423" s="25">
        <f>IF(COUNTA($A423:$R423)=0,"",IFERROR(IF($V423="","",IF(OR($K423="Closed",$K423="Canceled"),IF(IF($P423="",$Q423,$P423)&lt;=$V423,"Met","Missed"),IF('Settings'!$B$8&gt;$V423,"Overdue","Within Target"))),""))</f>
        <v/>
      </c>
      <c r="X423" s="46">
        <f>IF(COUNTA($A423:$R423)=0,"",IFERROR(ROUND($S423/60*'Settings'!$B$5,2),0))</f>
        <v/>
      </c>
      <c r="Y423" s="46">
        <f>IF(COUNTA($A423:$R423)=0,"",IFERROR($R423+$X423,0))</f>
        <v/>
      </c>
      <c r="Z423" s="25">
        <f>IF(COUNTA($A423:$R423)=0,"",IFERROR(IF(OR($K423="Closed",$K423="Canceled"),"No",IF($O423="","Missing Due Date",IF(INT($O423)&lt;INT('Settings'!$B$8),"Overdue",IF(INT($O423)=INT('Settings'!$B$8),"Due Today",IF(INT($O423)&lt;=INT('Settings'!$B$8)+'Settings'!$B$6,"Due Soon","Upcoming"))))),"Check date"))</f>
        <v/>
      </c>
      <c r="AA423" s="27">
        <f>IF(COUNTA($A423:$R423)=0,"",IF($A423="","Missing ID",IF(COUNTIF($A$5:$A$1004,$A423)&gt;1,"Duplicate ID",IF(OR($B423="",$C423="",$D423="",$H423="",$I423="",$K423="",$L423="",$Q423=""),"Missing required field",IF(AND($K423="Closed",$P423=""),"Closed without Resolved At",IF(AND($P423&lt;&gt;"",$P423&lt;$B423),"Resolved before Reported",IF(AND($Q423&lt;&gt;"",$Q423&lt;$B423),"Last Updated before Reported","OK")))))))</f>
        <v/>
      </c>
    </row>
    <row r="424">
      <c r="A424" s="17" t="n"/>
      <c r="B424" s="41" t="n"/>
      <c r="C424" s="42" t="n"/>
      <c r="D424" s="17" t="n"/>
      <c r="E424" s="20" t="n"/>
      <c r="F424" s="17" t="n"/>
      <c r="G424" s="17" t="n"/>
      <c r="H424" s="17" t="n"/>
      <c r="I424" s="17" t="n"/>
      <c r="J424" s="41" t="n"/>
      <c r="K424" s="17" t="n"/>
      <c r="L424" s="17" t="n"/>
      <c r="M424" s="17" t="n"/>
      <c r="N424" s="20" t="n"/>
      <c r="O424" s="42" t="n"/>
      <c r="P424" s="41" t="n"/>
      <c r="Q424" s="41" t="n"/>
      <c r="R424" s="43" t="n"/>
      <c r="S424" s="22">
        <f>IF(COUNTA($A424:$R424)=0,"",IFERROR(IF($J424="","",MAX(0,ROUND((IF(OR($K424="Closed",$K424="Canceled"),IF($P424="",$Q424,$P424),'Settings'!$B$8)-$J424)*1440,0))),""))</f>
        <v/>
      </c>
      <c r="T424" s="44">
        <f>IF(COUNTA($A424:$R424)=0,"",IFERROR(IF($B424="","",MAX(0,ROUND((IF(OR($K424="Closed",$K424="Canceled"),IF($P424="",$Q424,$P424),'Settings'!$B$8)-$B424)*24,1))),""))</f>
        <v/>
      </c>
      <c r="U424" s="44">
        <f>IF(COUNTA($A424:$R424)=0,"",IFERROR(VLOOKUP($I424,'Settings'!$A$12:$B$15,2,FALSE),""))</f>
        <v/>
      </c>
      <c r="V424" s="45">
        <f>IF(COUNTA($A424:$R424)=0,"",IFERROR(IF(OR($B424="",$U424=""),"",$B424+$U424/24),""))</f>
        <v/>
      </c>
      <c r="W424" s="25">
        <f>IF(COUNTA($A424:$R424)=0,"",IFERROR(IF($V424="","",IF(OR($K424="Closed",$K424="Canceled"),IF(IF($P424="",$Q424,$P424)&lt;=$V424,"Met","Missed"),IF('Settings'!$B$8&gt;$V424,"Overdue","Within Target"))),""))</f>
        <v/>
      </c>
      <c r="X424" s="46">
        <f>IF(COUNTA($A424:$R424)=0,"",IFERROR(ROUND($S424/60*'Settings'!$B$5,2),0))</f>
        <v/>
      </c>
      <c r="Y424" s="46">
        <f>IF(COUNTA($A424:$R424)=0,"",IFERROR($R424+$X424,0))</f>
        <v/>
      </c>
      <c r="Z424" s="25">
        <f>IF(COUNTA($A424:$R424)=0,"",IFERROR(IF(OR($K424="Closed",$K424="Canceled"),"No",IF($O424="","Missing Due Date",IF(INT($O424)&lt;INT('Settings'!$B$8),"Overdue",IF(INT($O424)=INT('Settings'!$B$8),"Due Today",IF(INT($O424)&lt;=INT('Settings'!$B$8)+'Settings'!$B$6,"Due Soon","Upcoming"))))),"Check date"))</f>
        <v/>
      </c>
      <c r="AA424" s="27">
        <f>IF(COUNTA($A424:$R424)=0,"",IF($A424="","Missing ID",IF(COUNTIF($A$5:$A$1004,$A424)&gt;1,"Duplicate ID",IF(OR($B424="",$C424="",$D424="",$H424="",$I424="",$K424="",$L424="",$Q424=""),"Missing required field",IF(AND($K424="Closed",$P424=""),"Closed without Resolved At",IF(AND($P424&lt;&gt;"",$P424&lt;$B424),"Resolved before Reported",IF(AND($Q424&lt;&gt;"",$Q424&lt;$B424),"Last Updated before Reported","OK")))))))</f>
        <v/>
      </c>
    </row>
    <row r="425">
      <c r="A425" s="17" t="n"/>
      <c r="B425" s="41" t="n"/>
      <c r="C425" s="42" t="n"/>
      <c r="D425" s="17" t="n"/>
      <c r="E425" s="20" t="n"/>
      <c r="F425" s="17" t="n"/>
      <c r="G425" s="17" t="n"/>
      <c r="H425" s="17" t="n"/>
      <c r="I425" s="17" t="n"/>
      <c r="J425" s="41" t="n"/>
      <c r="K425" s="17" t="n"/>
      <c r="L425" s="17" t="n"/>
      <c r="M425" s="17" t="n"/>
      <c r="N425" s="20" t="n"/>
      <c r="O425" s="42" t="n"/>
      <c r="P425" s="41" t="n"/>
      <c r="Q425" s="41" t="n"/>
      <c r="R425" s="43" t="n"/>
      <c r="S425" s="22">
        <f>IF(COUNTA($A425:$R425)=0,"",IFERROR(IF($J425="","",MAX(0,ROUND((IF(OR($K425="Closed",$K425="Canceled"),IF($P425="",$Q425,$P425),'Settings'!$B$8)-$J425)*1440,0))),""))</f>
        <v/>
      </c>
      <c r="T425" s="44">
        <f>IF(COUNTA($A425:$R425)=0,"",IFERROR(IF($B425="","",MAX(0,ROUND((IF(OR($K425="Closed",$K425="Canceled"),IF($P425="",$Q425,$P425),'Settings'!$B$8)-$B425)*24,1))),""))</f>
        <v/>
      </c>
      <c r="U425" s="44">
        <f>IF(COUNTA($A425:$R425)=0,"",IFERROR(VLOOKUP($I425,'Settings'!$A$12:$B$15,2,FALSE),""))</f>
        <v/>
      </c>
      <c r="V425" s="45">
        <f>IF(COUNTA($A425:$R425)=0,"",IFERROR(IF(OR($B425="",$U425=""),"",$B425+$U425/24),""))</f>
        <v/>
      </c>
      <c r="W425" s="25">
        <f>IF(COUNTA($A425:$R425)=0,"",IFERROR(IF($V425="","",IF(OR($K425="Closed",$K425="Canceled"),IF(IF($P425="",$Q425,$P425)&lt;=$V425,"Met","Missed"),IF('Settings'!$B$8&gt;$V425,"Overdue","Within Target"))),""))</f>
        <v/>
      </c>
      <c r="X425" s="46">
        <f>IF(COUNTA($A425:$R425)=0,"",IFERROR(ROUND($S425/60*'Settings'!$B$5,2),0))</f>
        <v/>
      </c>
      <c r="Y425" s="46">
        <f>IF(COUNTA($A425:$R425)=0,"",IFERROR($R425+$X425,0))</f>
        <v/>
      </c>
      <c r="Z425" s="25">
        <f>IF(COUNTA($A425:$R425)=0,"",IFERROR(IF(OR($K425="Closed",$K425="Canceled"),"No",IF($O425="","Missing Due Date",IF(INT($O425)&lt;INT('Settings'!$B$8),"Overdue",IF(INT($O425)=INT('Settings'!$B$8),"Due Today",IF(INT($O425)&lt;=INT('Settings'!$B$8)+'Settings'!$B$6,"Due Soon","Upcoming"))))),"Check date"))</f>
        <v/>
      </c>
      <c r="AA425" s="27">
        <f>IF(COUNTA($A425:$R425)=0,"",IF($A425="","Missing ID",IF(COUNTIF($A$5:$A$1004,$A425)&gt;1,"Duplicate ID",IF(OR($B425="",$C425="",$D425="",$H425="",$I425="",$K425="",$L425="",$Q425=""),"Missing required field",IF(AND($K425="Closed",$P425=""),"Closed without Resolved At",IF(AND($P425&lt;&gt;"",$P425&lt;$B425),"Resolved before Reported",IF(AND($Q425&lt;&gt;"",$Q425&lt;$B425),"Last Updated before Reported","OK")))))))</f>
        <v/>
      </c>
    </row>
    <row r="426">
      <c r="A426" s="17" t="n"/>
      <c r="B426" s="41" t="n"/>
      <c r="C426" s="42" t="n"/>
      <c r="D426" s="17" t="n"/>
      <c r="E426" s="20" t="n"/>
      <c r="F426" s="17" t="n"/>
      <c r="G426" s="17" t="n"/>
      <c r="H426" s="17" t="n"/>
      <c r="I426" s="17" t="n"/>
      <c r="J426" s="41" t="n"/>
      <c r="K426" s="17" t="n"/>
      <c r="L426" s="17" t="n"/>
      <c r="M426" s="17" t="n"/>
      <c r="N426" s="20" t="n"/>
      <c r="O426" s="42" t="n"/>
      <c r="P426" s="41" t="n"/>
      <c r="Q426" s="41" t="n"/>
      <c r="R426" s="43" t="n"/>
      <c r="S426" s="22">
        <f>IF(COUNTA($A426:$R426)=0,"",IFERROR(IF($J426="","",MAX(0,ROUND((IF(OR($K426="Closed",$K426="Canceled"),IF($P426="",$Q426,$P426),'Settings'!$B$8)-$J426)*1440,0))),""))</f>
        <v/>
      </c>
      <c r="T426" s="44">
        <f>IF(COUNTA($A426:$R426)=0,"",IFERROR(IF($B426="","",MAX(0,ROUND((IF(OR($K426="Closed",$K426="Canceled"),IF($P426="",$Q426,$P426),'Settings'!$B$8)-$B426)*24,1))),""))</f>
        <v/>
      </c>
      <c r="U426" s="44">
        <f>IF(COUNTA($A426:$R426)=0,"",IFERROR(VLOOKUP($I426,'Settings'!$A$12:$B$15,2,FALSE),""))</f>
        <v/>
      </c>
      <c r="V426" s="45">
        <f>IF(COUNTA($A426:$R426)=0,"",IFERROR(IF(OR($B426="",$U426=""),"",$B426+$U426/24),""))</f>
        <v/>
      </c>
      <c r="W426" s="25">
        <f>IF(COUNTA($A426:$R426)=0,"",IFERROR(IF($V426="","",IF(OR($K426="Closed",$K426="Canceled"),IF(IF($P426="",$Q426,$P426)&lt;=$V426,"Met","Missed"),IF('Settings'!$B$8&gt;$V426,"Overdue","Within Target"))),""))</f>
        <v/>
      </c>
      <c r="X426" s="46">
        <f>IF(COUNTA($A426:$R426)=0,"",IFERROR(ROUND($S426/60*'Settings'!$B$5,2),0))</f>
        <v/>
      </c>
      <c r="Y426" s="46">
        <f>IF(COUNTA($A426:$R426)=0,"",IFERROR($R426+$X426,0))</f>
        <v/>
      </c>
      <c r="Z426" s="25">
        <f>IF(COUNTA($A426:$R426)=0,"",IFERROR(IF(OR($K426="Closed",$K426="Canceled"),"No",IF($O426="","Missing Due Date",IF(INT($O426)&lt;INT('Settings'!$B$8),"Overdue",IF(INT($O426)=INT('Settings'!$B$8),"Due Today",IF(INT($O426)&lt;=INT('Settings'!$B$8)+'Settings'!$B$6,"Due Soon","Upcoming"))))),"Check date"))</f>
        <v/>
      </c>
      <c r="AA426" s="27">
        <f>IF(COUNTA($A426:$R426)=0,"",IF($A426="","Missing ID",IF(COUNTIF($A$5:$A$1004,$A426)&gt;1,"Duplicate ID",IF(OR($B426="",$C426="",$D426="",$H426="",$I426="",$K426="",$L426="",$Q426=""),"Missing required field",IF(AND($K426="Closed",$P426=""),"Closed without Resolved At",IF(AND($P426&lt;&gt;"",$P426&lt;$B426),"Resolved before Reported",IF(AND($Q426&lt;&gt;"",$Q426&lt;$B426),"Last Updated before Reported","OK")))))))</f>
        <v/>
      </c>
    </row>
    <row r="427">
      <c r="A427" s="17" t="n"/>
      <c r="B427" s="41" t="n"/>
      <c r="C427" s="42" t="n"/>
      <c r="D427" s="17" t="n"/>
      <c r="E427" s="20" t="n"/>
      <c r="F427" s="17" t="n"/>
      <c r="G427" s="17" t="n"/>
      <c r="H427" s="17" t="n"/>
      <c r="I427" s="17" t="n"/>
      <c r="J427" s="41" t="n"/>
      <c r="K427" s="17" t="n"/>
      <c r="L427" s="17" t="n"/>
      <c r="M427" s="17" t="n"/>
      <c r="N427" s="20" t="n"/>
      <c r="O427" s="42" t="n"/>
      <c r="P427" s="41" t="n"/>
      <c r="Q427" s="41" t="n"/>
      <c r="R427" s="43" t="n"/>
      <c r="S427" s="22">
        <f>IF(COUNTA($A427:$R427)=0,"",IFERROR(IF($J427="","",MAX(0,ROUND((IF(OR($K427="Closed",$K427="Canceled"),IF($P427="",$Q427,$P427),'Settings'!$B$8)-$J427)*1440,0))),""))</f>
        <v/>
      </c>
      <c r="T427" s="44">
        <f>IF(COUNTA($A427:$R427)=0,"",IFERROR(IF($B427="","",MAX(0,ROUND((IF(OR($K427="Closed",$K427="Canceled"),IF($P427="",$Q427,$P427),'Settings'!$B$8)-$B427)*24,1))),""))</f>
        <v/>
      </c>
      <c r="U427" s="44">
        <f>IF(COUNTA($A427:$R427)=0,"",IFERROR(VLOOKUP($I427,'Settings'!$A$12:$B$15,2,FALSE),""))</f>
        <v/>
      </c>
      <c r="V427" s="45">
        <f>IF(COUNTA($A427:$R427)=0,"",IFERROR(IF(OR($B427="",$U427=""),"",$B427+$U427/24),""))</f>
        <v/>
      </c>
      <c r="W427" s="25">
        <f>IF(COUNTA($A427:$R427)=0,"",IFERROR(IF($V427="","",IF(OR($K427="Closed",$K427="Canceled"),IF(IF($P427="",$Q427,$P427)&lt;=$V427,"Met","Missed"),IF('Settings'!$B$8&gt;$V427,"Overdue","Within Target"))),""))</f>
        <v/>
      </c>
      <c r="X427" s="46">
        <f>IF(COUNTA($A427:$R427)=0,"",IFERROR(ROUND($S427/60*'Settings'!$B$5,2),0))</f>
        <v/>
      </c>
      <c r="Y427" s="46">
        <f>IF(COUNTA($A427:$R427)=0,"",IFERROR($R427+$X427,0))</f>
        <v/>
      </c>
      <c r="Z427" s="25">
        <f>IF(COUNTA($A427:$R427)=0,"",IFERROR(IF(OR($K427="Closed",$K427="Canceled"),"No",IF($O427="","Missing Due Date",IF(INT($O427)&lt;INT('Settings'!$B$8),"Overdue",IF(INT($O427)=INT('Settings'!$B$8),"Due Today",IF(INT($O427)&lt;=INT('Settings'!$B$8)+'Settings'!$B$6,"Due Soon","Upcoming"))))),"Check date"))</f>
        <v/>
      </c>
      <c r="AA427" s="27">
        <f>IF(COUNTA($A427:$R427)=0,"",IF($A427="","Missing ID",IF(COUNTIF($A$5:$A$1004,$A427)&gt;1,"Duplicate ID",IF(OR($B427="",$C427="",$D427="",$H427="",$I427="",$K427="",$L427="",$Q427=""),"Missing required field",IF(AND($K427="Closed",$P427=""),"Closed without Resolved At",IF(AND($P427&lt;&gt;"",$P427&lt;$B427),"Resolved before Reported",IF(AND($Q427&lt;&gt;"",$Q427&lt;$B427),"Last Updated before Reported","OK")))))))</f>
        <v/>
      </c>
    </row>
    <row r="428">
      <c r="A428" s="17" t="n"/>
      <c r="B428" s="41" t="n"/>
      <c r="C428" s="42" t="n"/>
      <c r="D428" s="17" t="n"/>
      <c r="E428" s="20" t="n"/>
      <c r="F428" s="17" t="n"/>
      <c r="G428" s="17" t="n"/>
      <c r="H428" s="17" t="n"/>
      <c r="I428" s="17" t="n"/>
      <c r="J428" s="41" t="n"/>
      <c r="K428" s="17" t="n"/>
      <c r="L428" s="17" t="n"/>
      <c r="M428" s="17" t="n"/>
      <c r="N428" s="20" t="n"/>
      <c r="O428" s="42" t="n"/>
      <c r="P428" s="41" t="n"/>
      <c r="Q428" s="41" t="n"/>
      <c r="R428" s="43" t="n"/>
      <c r="S428" s="22">
        <f>IF(COUNTA($A428:$R428)=0,"",IFERROR(IF($J428="","",MAX(0,ROUND((IF(OR($K428="Closed",$K428="Canceled"),IF($P428="",$Q428,$P428),'Settings'!$B$8)-$J428)*1440,0))),""))</f>
        <v/>
      </c>
      <c r="T428" s="44">
        <f>IF(COUNTA($A428:$R428)=0,"",IFERROR(IF($B428="","",MAX(0,ROUND((IF(OR($K428="Closed",$K428="Canceled"),IF($P428="",$Q428,$P428),'Settings'!$B$8)-$B428)*24,1))),""))</f>
        <v/>
      </c>
      <c r="U428" s="44">
        <f>IF(COUNTA($A428:$R428)=0,"",IFERROR(VLOOKUP($I428,'Settings'!$A$12:$B$15,2,FALSE),""))</f>
        <v/>
      </c>
      <c r="V428" s="45">
        <f>IF(COUNTA($A428:$R428)=0,"",IFERROR(IF(OR($B428="",$U428=""),"",$B428+$U428/24),""))</f>
        <v/>
      </c>
      <c r="W428" s="25">
        <f>IF(COUNTA($A428:$R428)=0,"",IFERROR(IF($V428="","",IF(OR($K428="Closed",$K428="Canceled"),IF(IF($P428="",$Q428,$P428)&lt;=$V428,"Met","Missed"),IF('Settings'!$B$8&gt;$V428,"Overdue","Within Target"))),""))</f>
        <v/>
      </c>
      <c r="X428" s="46">
        <f>IF(COUNTA($A428:$R428)=0,"",IFERROR(ROUND($S428/60*'Settings'!$B$5,2),0))</f>
        <v/>
      </c>
      <c r="Y428" s="46">
        <f>IF(COUNTA($A428:$R428)=0,"",IFERROR($R428+$X428,0))</f>
        <v/>
      </c>
      <c r="Z428" s="25">
        <f>IF(COUNTA($A428:$R428)=0,"",IFERROR(IF(OR($K428="Closed",$K428="Canceled"),"No",IF($O428="","Missing Due Date",IF(INT($O428)&lt;INT('Settings'!$B$8),"Overdue",IF(INT($O428)=INT('Settings'!$B$8),"Due Today",IF(INT($O428)&lt;=INT('Settings'!$B$8)+'Settings'!$B$6,"Due Soon","Upcoming"))))),"Check date"))</f>
        <v/>
      </c>
      <c r="AA428" s="27">
        <f>IF(COUNTA($A428:$R428)=0,"",IF($A428="","Missing ID",IF(COUNTIF($A$5:$A$1004,$A428)&gt;1,"Duplicate ID",IF(OR($B428="",$C428="",$D428="",$H428="",$I428="",$K428="",$L428="",$Q428=""),"Missing required field",IF(AND($K428="Closed",$P428=""),"Closed without Resolved At",IF(AND($P428&lt;&gt;"",$P428&lt;$B428),"Resolved before Reported",IF(AND($Q428&lt;&gt;"",$Q428&lt;$B428),"Last Updated before Reported","OK")))))))</f>
        <v/>
      </c>
    </row>
    <row r="429">
      <c r="A429" s="17" t="n"/>
      <c r="B429" s="41" t="n"/>
      <c r="C429" s="42" t="n"/>
      <c r="D429" s="17" t="n"/>
      <c r="E429" s="20" t="n"/>
      <c r="F429" s="17" t="n"/>
      <c r="G429" s="17" t="n"/>
      <c r="H429" s="17" t="n"/>
      <c r="I429" s="17" t="n"/>
      <c r="J429" s="41" t="n"/>
      <c r="K429" s="17" t="n"/>
      <c r="L429" s="17" t="n"/>
      <c r="M429" s="17" t="n"/>
      <c r="N429" s="20" t="n"/>
      <c r="O429" s="42" t="n"/>
      <c r="P429" s="41" t="n"/>
      <c r="Q429" s="41" t="n"/>
      <c r="R429" s="43" t="n"/>
      <c r="S429" s="22">
        <f>IF(COUNTA($A429:$R429)=0,"",IFERROR(IF($J429="","",MAX(0,ROUND((IF(OR($K429="Closed",$K429="Canceled"),IF($P429="",$Q429,$P429),'Settings'!$B$8)-$J429)*1440,0))),""))</f>
        <v/>
      </c>
      <c r="T429" s="44">
        <f>IF(COUNTA($A429:$R429)=0,"",IFERROR(IF($B429="","",MAX(0,ROUND((IF(OR($K429="Closed",$K429="Canceled"),IF($P429="",$Q429,$P429),'Settings'!$B$8)-$B429)*24,1))),""))</f>
        <v/>
      </c>
      <c r="U429" s="44">
        <f>IF(COUNTA($A429:$R429)=0,"",IFERROR(VLOOKUP($I429,'Settings'!$A$12:$B$15,2,FALSE),""))</f>
        <v/>
      </c>
      <c r="V429" s="45">
        <f>IF(COUNTA($A429:$R429)=0,"",IFERROR(IF(OR($B429="",$U429=""),"",$B429+$U429/24),""))</f>
        <v/>
      </c>
      <c r="W429" s="25">
        <f>IF(COUNTA($A429:$R429)=0,"",IFERROR(IF($V429="","",IF(OR($K429="Closed",$K429="Canceled"),IF(IF($P429="",$Q429,$P429)&lt;=$V429,"Met","Missed"),IF('Settings'!$B$8&gt;$V429,"Overdue","Within Target"))),""))</f>
        <v/>
      </c>
      <c r="X429" s="46">
        <f>IF(COUNTA($A429:$R429)=0,"",IFERROR(ROUND($S429/60*'Settings'!$B$5,2),0))</f>
        <v/>
      </c>
      <c r="Y429" s="46">
        <f>IF(COUNTA($A429:$R429)=0,"",IFERROR($R429+$X429,0))</f>
        <v/>
      </c>
      <c r="Z429" s="25">
        <f>IF(COUNTA($A429:$R429)=0,"",IFERROR(IF(OR($K429="Closed",$K429="Canceled"),"No",IF($O429="","Missing Due Date",IF(INT($O429)&lt;INT('Settings'!$B$8),"Overdue",IF(INT($O429)=INT('Settings'!$B$8),"Due Today",IF(INT($O429)&lt;=INT('Settings'!$B$8)+'Settings'!$B$6,"Due Soon","Upcoming"))))),"Check date"))</f>
        <v/>
      </c>
      <c r="AA429" s="27">
        <f>IF(COUNTA($A429:$R429)=0,"",IF($A429="","Missing ID",IF(COUNTIF($A$5:$A$1004,$A429)&gt;1,"Duplicate ID",IF(OR($B429="",$C429="",$D429="",$H429="",$I429="",$K429="",$L429="",$Q429=""),"Missing required field",IF(AND($K429="Closed",$P429=""),"Closed without Resolved At",IF(AND($P429&lt;&gt;"",$P429&lt;$B429),"Resolved before Reported",IF(AND($Q429&lt;&gt;"",$Q429&lt;$B429),"Last Updated before Reported","OK")))))))</f>
        <v/>
      </c>
    </row>
    <row r="430">
      <c r="A430" s="17" t="n"/>
      <c r="B430" s="41" t="n"/>
      <c r="C430" s="42" t="n"/>
      <c r="D430" s="17" t="n"/>
      <c r="E430" s="20" t="n"/>
      <c r="F430" s="17" t="n"/>
      <c r="G430" s="17" t="n"/>
      <c r="H430" s="17" t="n"/>
      <c r="I430" s="17" t="n"/>
      <c r="J430" s="41" t="n"/>
      <c r="K430" s="17" t="n"/>
      <c r="L430" s="17" t="n"/>
      <c r="M430" s="17" t="n"/>
      <c r="N430" s="20" t="n"/>
      <c r="O430" s="42" t="n"/>
      <c r="P430" s="41" t="n"/>
      <c r="Q430" s="41" t="n"/>
      <c r="R430" s="43" t="n"/>
      <c r="S430" s="22">
        <f>IF(COUNTA($A430:$R430)=0,"",IFERROR(IF($J430="","",MAX(0,ROUND((IF(OR($K430="Closed",$K430="Canceled"),IF($P430="",$Q430,$P430),'Settings'!$B$8)-$J430)*1440,0))),""))</f>
        <v/>
      </c>
      <c r="T430" s="44">
        <f>IF(COUNTA($A430:$R430)=0,"",IFERROR(IF($B430="","",MAX(0,ROUND((IF(OR($K430="Closed",$K430="Canceled"),IF($P430="",$Q430,$P430),'Settings'!$B$8)-$B430)*24,1))),""))</f>
        <v/>
      </c>
      <c r="U430" s="44">
        <f>IF(COUNTA($A430:$R430)=0,"",IFERROR(VLOOKUP($I430,'Settings'!$A$12:$B$15,2,FALSE),""))</f>
        <v/>
      </c>
      <c r="V430" s="45">
        <f>IF(COUNTA($A430:$R430)=0,"",IFERROR(IF(OR($B430="",$U430=""),"",$B430+$U430/24),""))</f>
        <v/>
      </c>
      <c r="W430" s="25">
        <f>IF(COUNTA($A430:$R430)=0,"",IFERROR(IF($V430="","",IF(OR($K430="Closed",$K430="Canceled"),IF(IF($P430="",$Q430,$P430)&lt;=$V430,"Met","Missed"),IF('Settings'!$B$8&gt;$V430,"Overdue","Within Target"))),""))</f>
        <v/>
      </c>
      <c r="X430" s="46">
        <f>IF(COUNTA($A430:$R430)=0,"",IFERROR(ROUND($S430/60*'Settings'!$B$5,2),0))</f>
        <v/>
      </c>
      <c r="Y430" s="46">
        <f>IF(COUNTA($A430:$R430)=0,"",IFERROR($R430+$X430,0))</f>
        <v/>
      </c>
      <c r="Z430" s="25">
        <f>IF(COUNTA($A430:$R430)=0,"",IFERROR(IF(OR($K430="Closed",$K430="Canceled"),"No",IF($O430="","Missing Due Date",IF(INT($O430)&lt;INT('Settings'!$B$8),"Overdue",IF(INT($O430)=INT('Settings'!$B$8),"Due Today",IF(INT($O430)&lt;=INT('Settings'!$B$8)+'Settings'!$B$6,"Due Soon","Upcoming"))))),"Check date"))</f>
        <v/>
      </c>
      <c r="AA430" s="27">
        <f>IF(COUNTA($A430:$R430)=0,"",IF($A430="","Missing ID",IF(COUNTIF($A$5:$A$1004,$A430)&gt;1,"Duplicate ID",IF(OR($B430="",$C430="",$D430="",$H430="",$I430="",$K430="",$L430="",$Q430=""),"Missing required field",IF(AND($K430="Closed",$P430=""),"Closed without Resolved At",IF(AND($P430&lt;&gt;"",$P430&lt;$B430),"Resolved before Reported",IF(AND($Q430&lt;&gt;"",$Q430&lt;$B430),"Last Updated before Reported","OK")))))))</f>
        <v/>
      </c>
    </row>
    <row r="431">
      <c r="A431" s="17" t="n"/>
      <c r="B431" s="41" t="n"/>
      <c r="C431" s="42" t="n"/>
      <c r="D431" s="17" t="n"/>
      <c r="E431" s="20" t="n"/>
      <c r="F431" s="17" t="n"/>
      <c r="G431" s="17" t="n"/>
      <c r="H431" s="17" t="n"/>
      <c r="I431" s="17" t="n"/>
      <c r="J431" s="41" t="n"/>
      <c r="K431" s="17" t="n"/>
      <c r="L431" s="17" t="n"/>
      <c r="M431" s="17" t="n"/>
      <c r="N431" s="20" t="n"/>
      <c r="O431" s="42" t="n"/>
      <c r="P431" s="41" t="n"/>
      <c r="Q431" s="41" t="n"/>
      <c r="R431" s="43" t="n"/>
      <c r="S431" s="22">
        <f>IF(COUNTA($A431:$R431)=0,"",IFERROR(IF($J431="","",MAX(0,ROUND((IF(OR($K431="Closed",$K431="Canceled"),IF($P431="",$Q431,$P431),'Settings'!$B$8)-$J431)*1440,0))),""))</f>
        <v/>
      </c>
      <c r="T431" s="44">
        <f>IF(COUNTA($A431:$R431)=0,"",IFERROR(IF($B431="","",MAX(0,ROUND((IF(OR($K431="Closed",$K431="Canceled"),IF($P431="",$Q431,$P431),'Settings'!$B$8)-$B431)*24,1))),""))</f>
        <v/>
      </c>
      <c r="U431" s="44">
        <f>IF(COUNTA($A431:$R431)=0,"",IFERROR(VLOOKUP($I431,'Settings'!$A$12:$B$15,2,FALSE),""))</f>
        <v/>
      </c>
      <c r="V431" s="45">
        <f>IF(COUNTA($A431:$R431)=0,"",IFERROR(IF(OR($B431="",$U431=""),"",$B431+$U431/24),""))</f>
        <v/>
      </c>
      <c r="W431" s="25">
        <f>IF(COUNTA($A431:$R431)=0,"",IFERROR(IF($V431="","",IF(OR($K431="Closed",$K431="Canceled"),IF(IF($P431="",$Q431,$P431)&lt;=$V431,"Met","Missed"),IF('Settings'!$B$8&gt;$V431,"Overdue","Within Target"))),""))</f>
        <v/>
      </c>
      <c r="X431" s="46">
        <f>IF(COUNTA($A431:$R431)=0,"",IFERROR(ROUND($S431/60*'Settings'!$B$5,2),0))</f>
        <v/>
      </c>
      <c r="Y431" s="46">
        <f>IF(COUNTA($A431:$R431)=0,"",IFERROR($R431+$X431,0))</f>
        <v/>
      </c>
      <c r="Z431" s="25">
        <f>IF(COUNTA($A431:$R431)=0,"",IFERROR(IF(OR($K431="Closed",$K431="Canceled"),"No",IF($O431="","Missing Due Date",IF(INT($O431)&lt;INT('Settings'!$B$8),"Overdue",IF(INT($O431)=INT('Settings'!$B$8),"Due Today",IF(INT($O431)&lt;=INT('Settings'!$B$8)+'Settings'!$B$6,"Due Soon","Upcoming"))))),"Check date"))</f>
        <v/>
      </c>
      <c r="AA431" s="27">
        <f>IF(COUNTA($A431:$R431)=0,"",IF($A431="","Missing ID",IF(COUNTIF($A$5:$A$1004,$A431)&gt;1,"Duplicate ID",IF(OR($B431="",$C431="",$D431="",$H431="",$I431="",$K431="",$L431="",$Q431=""),"Missing required field",IF(AND($K431="Closed",$P431=""),"Closed without Resolved At",IF(AND($P431&lt;&gt;"",$P431&lt;$B431),"Resolved before Reported",IF(AND($Q431&lt;&gt;"",$Q431&lt;$B431),"Last Updated before Reported","OK")))))))</f>
        <v/>
      </c>
    </row>
    <row r="432">
      <c r="A432" s="17" t="n"/>
      <c r="B432" s="41" t="n"/>
      <c r="C432" s="42" t="n"/>
      <c r="D432" s="17" t="n"/>
      <c r="E432" s="20" t="n"/>
      <c r="F432" s="17" t="n"/>
      <c r="G432" s="17" t="n"/>
      <c r="H432" s="17" t="n"/>
      <c r="I432" s="17" t="n"/>
      <c r="J432" s="41" t="n"/>
      <c r="K432" s="17" t="n"/>
      <c r="L432" s="17" t="n"/>
      <c r="M432" s="17" t="n"/>
      <c r="N432" s="20" t="n"/>
      <c r="O432" s="42" t="n"/>
      <c r="P432" s="41" t="n"/>
      <c r="Q432" s="41" t="n"/>
      <c r="R432" s="43" t="n"/>
      <c r="S432" s="22">
        <f>IF(COUNTA($A432:$R432)=0,"",IFERROR(IF($J432="","",MAX(0,ROUND((IF(OR($K432="Closed",$K432="Canceled"),IF($P432="",$Q432,$P432),'Settings'!$B$8)-$J432)*1440,0))),""))</f>
        <v/>
      </c>
      <c r="T432" s="44">
        <f>IF(COUNTA($A432:$R432)=0,"",IFERROR(IF($B432="","",MAX(0,ROUND((IF(OR($K432="Closed",$K432="Canceled"),IF($P432="",$Q432,$P432),'Settings'!$B$8)-$B432)*24,1))),""))</f>
        <v/>
      </c>
      <c r="U432" s="44">
        <f>IF(COUNTA($A432:$R432)=0,"",IFERROR(VLOOKUP($I432,'Settings'!$A$12:$B$15,2,FALSE),""))</f>
        <v/>
      </c>
      <c r="V432" s="45">
        <f>IF(COUNTA($A432:$R432)=0,"",IFERROR(IF(OR($B432="",$U432=""),"",$B432+$U432/24),""))</f>
        <v/>
      </c>
      <c r="W432" s="25">
        <f>IF(COUNTA($A432:$R432)=0,"",IFERROR(IF($V432="","",IF(OR($K432="Closed",$K432="Canceled"),IF(IF($P432="",$Q432,$P432)&lt;=$V432,"Met","Missed"),IF('Settings'!$B$8&gt;$V432,"Overdue","Within Target"))),""))</f>
        <v/>
      </c>
      <c r="X432" s="46">
        <f>IF(COUNTA($A432:$R432)=0,"",IFERROR(ROUND($S432/60*'Settings'!$B$5,2),0))</f>
        <v/>
      </c>
      <c r="Y432" s="46">
        <f>IF(COUNTA($A432:$R432)=0,"",IFERROR($R432+$X432,0))</f>
        <v/>
      </c>
      <c r="Z432" s="25">
        <f>IF(COUNTA($A432:$R432)=0,"",IFERROR(IF(OR($K432="Closed",$K432="Canceled"),"No",IF($O432="","Missing Due Date",IF(INT($O432)&lt;INT('Settings'!$B$8),"Overdue",IF(INT($O432)=INT('Settings'!$B$8),"Due Today",IF(INT($O432)&lt;=INT('Settings'!$B$8)+'Settings'!$B$6,"Due Soon","Upcoming"))))),"Check date"))</f>
        <v/>
      </c>
      <c r="AA432" s="27">
        <f>IF(COUNTA($A432:$R432)=0,"",IF($A432="","Missing ID",IF(COUNTIF($A$5:$A$1004,$A432)&gt;1,"Duplicate ID",IF(OR($B432="",$C432="",$D432="",$H432="",$I432="",$K432="",$L432="",$Q432=""),"Missing required field",IF(AND($K432="Closed",$P432=""),"Closed without Resolved At",IF(AND($P432&lt;&gt;"",$P432&lt;$B432),"Resolved before Reported",IF(AND($Q432&lt;&gt;"",$Q432&lt;$B432),"Last Updated before Reported","OK")))))))</f>
        <v/>
      </c>
    </row>
    <row r="433">
      <c r="A433" s="17" t="n"/>
      <c r="B433" s="41" t="n"/>
      <c r="C433" s="42" t="n"/>
      <c r="D433" s="17" t="n"/>
      <c r="E433" s="20" t="n"/>
      <c r="F433" s="17" t="n"/>
      <c r="G433" s="17" t="n"/>
      <c r="H433" s="17" t="n"/>
      <c r="I433" s="17" t="n"/>
      <c r="J433" s="41" t="n"/>
      <c r="K433" s="17" t="n"/>
      <c r="L433" s="17" t="n"/>
      <c r="M433" s="17" t="n"/>
      <c r="N433" s="20" t="n"/>
      <c r="O433" s="42" t="n"/>
      <c r="P433" s="41" t="n"/>
      <c r="Q433" s="41" t="n"/>
      <c r="R433" s="43" t="n"/>
      <c r="S433" s="22">
        <f>IF(COUNTA($A433:$R433)=0,"",IFERROR(IF($J433="","",MAX(0,ROUND((IF(OR($K433="Closed",$K433="Canceled"),IF($P433="",$Q433,$P433),'Settings'!$B$8)-$J433)*1440,0))),""))</f>
        <v/>
      </c>
      <c r="T433" s="44">
        <f>IF(COUNTA($A433:$R433)=0,"",IFERROR(IF($B433="","",MAX(0,ROUND((IF(OR($K433="Closed",$K433="Canceled"),IF($P433="",$Q433,$P433),'Settings'!$B$8)-$B433)*24,1))),""))</f>
        <v/>
      </c>
      <c r="U433" s="44">
        <f>IF(COUNTA($A433:$R433)=0,"",IFERROR(VLOOKUP($I433,'Settings'!$A$12:$B$15,2,FALSE),""))</f>
        <v/>
      </c>
      <c r="V433" s="45">
        <f>IF(COUNTA($A433:$R433)=0,"",IFERROR(IF(OR($B433="",$U433=""),"",$B433+$U433/24),""))</f>
        <v/>
      </c>
      <c r="W433" s="25">
        <f>IF(COUNTA($A433:$R433)=0,"",IFERROR(IF($V433="","",IF(OR($K433="Closed",$K433="Canceled"),IF(IF($P433="",$Q433,$P433)&lt;=$V433,"Met","Missed"),IF('Settings'!$B$8&gt;$V433,"Overdue","Within Target"))),""))</f>
        <v/>
      </c>
      <c r="X433" s="46">
        <f>IF(COUNTA($A433:$R433)=0,"",IFERROR(ROUND($S433/60*'Settings'!$B$5,2),0))</f>
        <v/>
      </c>
      <c r="Y433" s="46">
        <f>IF(COUNTA($A433:$R433)=0,"",IFERROR($R433+$X433,0))</f>
        <v/>
      </c>
      <c r="Z433" s="25">
        <f>IF(COUNTA($A433:$R433)=0,"",IFERROR(IF(OR($K433="Closed",$K433="Canceled"),"No",IF($O433="","Missing Due Date",IF(INT($O433)&lt;INT('Settings'!$B$8),"Overdue",IF(INT($O433)=INT('Settings'!$B$8),"Due Today",IF(INT($O433)&lt;=INT('Settings'!$B$8)+'Settings'!$B$6,"Due Soon","Upcoming"))))),"Check date"))</f>
        <v/>
      </c>
      <c r="AA433" s="27">
        <f>IF(COUNTA($A433:$R433)=0,"",IF($A433="","Missing ID",IF(COUNTIF($A$5:$A$1004,$A433)&gt;1,"Duplicate ID",IF(OR($B433="",$C433="",$D433="",$H433="",$I433="",$K433="",$L433="",$Q433=""),"Missing required field",IF(AND($K433="Closed",$P433=""),"Closed without Resolved At",IF(AND($P433&lt;&gt;"",$P433&lt;$B433),"Resolved before Reported",IF(AND($Q433&lt;&gt;"",$Q433&lt;$B433),"Last Updated before Reported","OK")))))))</f>
        <v/>
      </c>
    </row>
    <row r="434">
      <c r="A434" s="17" t="n"/>
      <c r="B434" s="41" t="n"/>
      <c r="C434" s="42" t="n"/>
      <c r="D434" s="17" t="n"/>
      <c r="E434" s="20" t="n"/>
      <c r="F434" s="17" t="n"/>
      <c r="G434" s="17" t="n"/>
      <c r="H434" s="17" t="n"/>
      <c r="I434" s="17" t="n"/>
      <c r="J434" s="41" t="n"/>
      <c r="K434" s="17" t="n"/>
      <c r="L434" s="17" t="n"/>
      <c r="M434" s="17" t="n"/>
      <c r="N434" s="20" t="n"/>
      <c r="O434" s="42" t="n"/>
      <c r="P434" s="41" t="n"/>
      <c r="Q434" s="41" t="n"/>
      <c r="R434" s="43" t="n"/>
      <c r="S434" s="22">
        <f>IF(COUNTA($A434:$R434)=0,"",IFERROR(IF($J434="","",MAX(0,ROUND((IF(OR($K434="Closed",$K434="Canceled"),IF($P434="",$Q434,$P434),'Settings'!$B$8)-$J434)*1440,0))),""))</f>
        <v/>
      </c>
      <c r="T434" s="44">
        <f>IF(COUNTA($A434:$R434)=0,"",IFERROR(IF($B434="","",MAX(0,ROUND((IF(OR($K434="Closed",$K434="Canceled"),IF($P434="",$Q434,$P434),'Settings'!$B$8)-$B434)*24,1))),""))</f>
        <v/>
      </c>
      <c r="U434" s="44">
        <f>IF(COUNTA($A434:$R434)=0,"",IFERROR(VLOOKUP($I434,'Settings'!$A$12:$B$15,2,FALSE),""))</f>
        <v/>
      </c>
      <c r="V434" s="45">
        <f>IF(COUNTA($A434:$R434)=0,"",IFERROR(IF(OR($B434="",$U434=""),"",$B434+$U434/24),""))</f>
        <v/>
      </c>
      <c r="W434" s="25">
        <f>IF(COUNTA($A434:$R434)=0,"",IFERROR(IF($V434="","",IF(OR($K434="Closed",$K434="Canceled"),IF(IF($P434="",$Q434,$P434)&lt;=$V434,"Met","Missed"),IF('Settings'!$B$8&gt;$V434,"Overdue","Within Target"))),""))</f>
        <v/>
      </c>
      <c r="X434" s="46">
        <f>IF(COUNTA($A434:$R434)=0,"",IFERROR(ROUND($S434/60*'Settings'!$B$5,2),0))</f>
        <v/>
      </c>
      <c r="Y434" s="46">
        <f>IF(COUNTA($A434:$R434)=0,"",IFERROR($R434+$X434,0))</f>
        <v/>
      </c>
      <c r="Z434" s="25">
        <f>IF(COUNTA($A434:$R434)=0,"",IFERROR(IF(OR($K434="Closed",$K434="Canceled"),"No",IF($O434="","Missing Due Date",IF(INT($O434)&lt;INT('Settings'!$B$8),"Overdue",IF(INT($O434)=INT('Settings'!$B$8),"Due Today",IF(INT($O434)&lt;=INT('Settings'!$B$8)+'Settings'!$B$6,"Due Soon","Upcoming"))))),"Check date"))</f>
        <v/>
      </c>
      <c r="AA434" s="27">
        <f>IF(COUNTA($A434:$R434)=0,"",IF($A434="","Missing ID",IF(COUNTIF($A$5:$A$1004,$A434)&gt;1,"Duplicate ID",IF(OR($B434="",$C434="",$D434="",$H434="",$I434="",$K434="",$L434="",$Q434=""),"Missing required field",IF(AND($K434="Closed",$P434=""),"Closed without Resolved At",IF(AND($P434&lt;&gt;"",$P434&lt;$B434),"Resolved before Reported",IF(AND($Q434&lt;&gt;"",$Q434&lt;$B434),"Last Updated before Reported","OK")))))))</f>
        <v/>
      </c>
    </row>
    <row r="435">
      <c r="A435" s="17" t="n"/>
      <c r="B435" s="41" t="n"/>
      <c r="C435" s="42" t="n"/>
      <c r="D435" s="17" t="n"/>
      <c r="E435" s="20" t="n"/>
      <c r="F435" s="17" t="n"/>
      <c r="G435" s="17" t="n"/>
      <c r="H435" s="17" t="n"/>
      <c r="I435" s="17" t="n"/>
      <c r="J435" s="41" t="n"/>
      <c r="K435" s="17" t="n"/>
      <c r="L435" s="17" t="n"/>
      <c r="M435" s="17" t="n"/>
      <c r="N435" s="20" t="n"/>
      <c r="O435" s="42" t="n"/>
      <c r="P435" s="41" t="n"/>
      <c r="Q435" s="41" t="n"/>
      <c r="R435" s="43" t="n"/>
      <c r="S435" s="22">
        <f>IF(COUNTA($A435:$R435)=0,"",IFERROR(IF($J435="","",MAX(0,ROUND((IF(OR($K435="Closed",$K435="Canceled"),IF($P435="",$Q435,$P435),'Settings'!$B$8)-$J435)*1440,0))),""))</f>
        <v/>
      </c>
      <c r="T435" s="44">
        <f>IF(COUNTA($A435:$R435)=0,"",IFERROR(IF($B435="","",MAX(0,ROUND((IF(OR($K435="Closed",$K435="Canceled"),IF($P435="",$Q435,$P435),'Settings'!$B$8)-$B435)*24,1))),""))</f>
        <v/>
      </c>
      <c r="U435" s="44">
        <f>IF(COUNTA($A435:$R435)=0,"",IFERROR(VLOOKUP($I435,'Settings'!$A$12:$B$15,2,FALSE),""))</f>
        <v/>
      </c>
      <c r="V435" s="45">
        <f>IF(COUNTA($A435:$R435)=0,"",IFERROR(IF(OR($B435="",$U435=""),"",$B435+$U435/24),""))</f>
        <v/>
      </c>
      <c r="W435" s="25">
        <f>IF(COUNTA($A435:$R435)=0,"",IFERROR(IF($V435="","",IF(OR($K435="Closed",$K435="Canceled"),IF(IF($P435="",$Q435,$P435)&lt;=$V435,"Met","Missed"),IF('Settings'!$B$8&gt;$V435,"Overdue","Within Target"))),""))</f>
        <v/>
      </c>
      <c r="X435" s="46">
        <f>IF(COUNTA($A435:$R435)=0,"",IFERROR(ROUND($S435/60*'Settings'!$B$5,2),0))</f>
        <v/>
      </c>
      <c r="Y435" s="46">
        <f>IF(COUNTA($A435:$R435)=0,"",IFERROR($R435+$X435,0))</f>
        <v/>
      </c>
      <c r="Z435" s="25">
        <f>IF(COUNTA($A435:$R435)=0,"",IFERROR(IF(OR($K435="Closed",$K435="Canceled"),"No",IF($O435="","Missing Due Date",IF(INT($O435)&lt;INT('Settings'!$B$8),"Overdue",IF(INT($O435)=INT('Settings'!$B$8),"Due Today",IF(INT($O435)&lt;=INT('Settings'!$B$8)+'Settings'!$B$6,"Due Soon","Upcoming"))))),"Check date"))</f>
        <v/>
      </c>
      <c r="AA435" s="27">
        <f>IF(COUNTA($A435:$R435)=0,"",IF($A435="","Missing ID",IF(COUNTIF($A$5:$A$1004,$A435)&gt;1,"Duplicate ID",IF(OR($B435="",$C435="",$D435="",$H435="",$I435="",$K435="",$L435="",$Q435=""),"Missing required field",IF(AND($K435="Closed",$P435=""),"Closed without Resolved At",IF(AND($P435&lt;&gt;"",$P435&lt;$B435),"Resolved before Reported",IF(AND($Q435&lt;&gt;"",$Q435&lt;$B435),"Last Updated before Reported","OK")))))))</f>
        <v/>
      </c>
    </row>
    <row r="436">
      <c r="A436" s="17" t="n"/>
      <c r="B436" s="41" t="n"/>
      <c r="C436" s="42" t="n"/>
      <c r="D436" s="17" t="n"/>
      <c r="E436" s="20" t="n"/>
      <c r="F436" s="17" t="n"/>
      <c r="G436" s="17" t="n"/>
      <c r="H436" s="17" t="n"/>
      <c r="I436" s="17" t="n"/>
      <c r="J436" s="41" t="n"/>
      <c r="K436" s="17" t="n"/>
      <c r="L436" s="17" t="n"/>
      <c r="M436" s="17" t="n"/>
      <c r="N436" s="20" t="n"/>
      <c r="O436" s="42" t="n"/>
      <c r="P436" s="41" t="n"/>
      <c r="Q436" s="41" t="n"/>
      <c r="R436" s="43" t="n"/>
      <c r="S436" s="22">
        <f>IF(COUNTA($A436:$R436)=0,"",IFERROR(IF($J436="","",MAX(0,ROUND((IF(OR($K436="Closed",$K436="Canceled"),IF($P436="",$Q436,$P436),'Settings'!$B$8)-$J436)*1440,0))),""))</f>
        <v/>
      </c>
      <c r="T436" s="44">
        <f>IF(COUNTA($A436:$R436)=0,"",IFERROR(IF($B436="","",MAX(0,ROUND((IF(OR($K436="Closed",$K436="Canceled"),IF($P436="",$Q436,$P436),'Settings'!$B$8)-$B436)*24,1))),""))</f>
        <v/>
      </c>
      <c r="U436" s="44">
        <f>IF(COUNTA($A436:$R436)=0,"",IFERROR(VLOOKUP($I436,'Settings'!$A$12:$B$15,2,FALSE),""))</f>
        <v/>
      </c>
      <c r="V436" s="45">
        <f>IF(COUNTA($A436:$R436)=0,"",IFERROR(IF(OR($B436="",$U436=""),"",$B436+$U436/24),""))</f>
        <v/>
      </c>
      <c r="W436" s="25">
        <f>IF(COUNTA($A436:$R436)=0,"",IFERROR(IF($V436="","",IF(OR($K436="Closed",$K436="Canceled"),IF(IF($P436="",$Q436,$P436)&lt;=$V436,"Met","Missed"),IF('Settings'!$B$8&gt;$V436,"Overdue","Within Target"))),""))</f>
        <v/>
      </c>
      <c r="X436" s="46">
        <f>IF(COUNTA($A436:$R436)=0,"",IFERROR(ROUND($S436/60*'Settings'!$B$5,2),0))</f>
        <v/>
      </c>
      <c r="Y436" s="46">
        <f>IF(COUNTA($A436:$R436)=0,"",IFERROR($R436+$X436,0))</f>
        <v/>
      </c>
      <c r="Z436" s="25">
        <f>IF(COUNTA($A436:$R436)=0,"",IFERROR(IF(OR($K436="Closed",$K436="Canceled"),"No",IF($O436="","Missing Due Date",IF(INT($O436)&lt;INT('Settings'!$B$8),"Overdue",IF(INT($O436)=INT('Settings'!$B$8),"Due Today",IF(INT($O436)&lt;=INT('Settings'!$B$8)+'Settings'!$B$6,"Due Soon","Upcoming"))))),"Check date"))</f>
        <v/>
      </c>
      <c r="AA436" s="27">
        <f>IF(COUNTA($A436:$R436)=0,"",IF($A436="","Missing ID",IF(COUNTIF($A$5:$A$1004,$A436)&gt;1,"Duplicate ID",IF(OR($B436="",$C436="",$D436="",$H436="",$I436="",$K436="",$L436="",$Q436=""),"Missing required field",IF(AND($K436="Closed",$P436=""),"Closed without Resolved At",IF(AND($P436&lt;&gt;"",$P436&lt;$B436),"Resolved before Reported",IF(AND($Q436&lt;&gt;"",$Q436&lt;$B436),"Last Updated before Reported","OK")))))))</f>
        <v/>
      </c>
    </row>
    <row r="437">
      <c r="A437" s="17" t="n"/>
      <c r="B437" s="41" t="n"/>
      <c r="C437" s="42" t="n"/>
      <c r="D437" s="17" t="n"/>
      <c r="E437" s="20" t="n"/>
      <c r="F437" s="17" t="n"/>
      <c r="G437" s="17" t="n"/>
      <c r="H437" s="17" t="n"/>
      <c r="I437" s="17" t="n"/>
      <c r="J437" s="41" t="n"/>
      <c r="K437" s="17" t="n"/>
      <c r="L437" s="17" t="n"/>
      <c r="M437" s="17" t="n"/>
      <c r="N437" s="20" t="n"/>
      <c r="O437" s="42" t="n"/>
      <c r="P437" s="41" t="n"/>
      <c r="Q437" s="41" t="n"/>
      <c r="R437" s="43" t="n"/>
      <c r="S437" s="22">
        <f>IF(COUNTA($A437:$R437)=0,"",IFERROR(IF($J437="","",MAX(0,ROUND((IF(OR($K437="Closed",$K437="Canceled"),IF($P437="",$Q437,$P437),'Settings'!$B$8)-$J437)*1440,0))),""))</f>
        <v/>
      </c>
      <c r="T437" s="44">
        <f>IF(COUNTA($A437:$R437)=0,"",IFERROR(IF($B437="","",MAX(0,ROUND((IF(OR($K437="Closed",$K437="Canceled"),IF($P437="",$Q437,$P437),'Settings'!$B$8)-$B437)*24,1))),""))</f>
        <v/>
      </c>
      <c r="U437" s="44">
        <f>IF(COUNTA($A437:$R437)=0,"",IFERROR(VLOOKUP($I437,'Settings'!$A$12:$B$15,2,FALSE),""))</f>
        <v/>
      </c>
      <c r="V437" s="45">
        <f>IF(COUNTA($A437:$R437)=0,"",IFERROR(IF(OR($B437="",$U437=""),"",$B437+$U437/24),""))</f>
        <v/>
      </c>
      <c r="W437" s="25">
        <f>IF(COUNTA($A437:$R437)=0,"",IFERROR(IF($V437="","",IF(OR($K437="Closed",$K437="Canceled"),IF(IF($P437="",$Q437,$P437)&lt;=$V437,"Met","Missed"),IF('Settings'!$B$8&gt;$V437,"Overdue","Within Target"))),""))</f>
        <v/>
      </c>
      <c r="X437" s="46">
        <f>IF(COUNTA($A437:$R437)=0,"",IFERROR(ROUND($S437/60*'Settings'!$B$5,2),0))</f>
        <v/>
      </c>
      <c r="Y437" s="46">
        <f>IF(COUNTA($A437:$R437)=0,"",IFERROR($R437+$X437,0))</f>
        <v/>
      </c>
      <c r="Z437" s="25">
        <f>IF(COUNTA($A437:$R437)=0,"",IFERROR(IF(OR($K437="Closed",$K437="Canceled"),"No",IF($O437="","Missing Due Date",IF(INT($O437)&lt;INT('Settings'!$B$8),"Overdue",IF(INT($O437)=INT('Settings'!$B$8),"Due Today",IF(INT($O437)&lt;=INT('Settings'!$B$8)+'Settings'!$B$6,"Due Soon","Upcoming"))))),"Check date"))</f>
        <v/>
      </c>
      <c r="AA437" s="27">
        <f>IF(COUNTA($A437:$R437)=0,"",IF($A437="","Missing ID",IF(COUNTIF($A$5:$A$1004,$A437)&gt;1,"Duplicate ID",IF(OR($B437="",$C437="",$D437="",$H437="",$I437="",$K437="",$L437="",$Q437=""),"Missing required field",IF(AND($K437="Closed",$P437=""),"Closed without Resolved At",IF(AND($P437&lt;&gt;"",$P437&lt;$B437),"Resolved before Reported",IF(AND($Q437&lt;&gt;"",$Q437&lt;$B437),"Last Updated before Reported","OK")))))))</f>
        <v/>
      </c>
    </row>
    <row r="438">
      <c r="A438" s="17" t="n"/>
      <c r="B438" s="41" t="n"/>
      <c r="C438" s="42" t="n"/>
      <c r="D438" s="17" t="n"/>
      <c r="E438" s="20" t="n"/>
      <c r="F438" s="17" t="n"/>
      <c r="G438" s="17" t="n"/>
      <c r="H438" s="17" t="n"/>
      <c r="I438" s="17" t="n"/>
      <c r="J438" s="41" t="n"/>
      <c r="K438" s="17" t="n"/>
      <c r="L438" s="17" t="n"/>
      <c r="M438" s="17" t="n"/>
      <c r="N438" s="20" t="n"/>
      <c r="O438" s="42" t="n"/>
      <c r="P438" s="41" t="n"/>
      <c r="Q438" s="41" t="n"/>
      <c r="R438" s="43" t="n"/>
      <c r="S438" s="22">
        <f>IF(COUNTA($A438:$R438)=0,"",IFERROR(IF($J438="","",MAX(0,ROUND((IF(OR($K438="Closed",$K438="Canceled"),IF($P438="",$Q438,$P438),'Settings'!$B$8)-$J438)*1440,0))),""))</f>
        <v/>
      </c>
      <c r="T438" s="44">
        <f>IF(COUNTA($A438:$R438)=0,"",IFERROR(IF($B438="","",MAX(0,ROUND((IF(OR($K438="Closed",$K438="Canceled"),IF($P438="",$Q438,$P438),'Settings'!$B$8)-$B438)*24,1))),""))</f>
        <v/>
      </c>
      <c r="U438" s="44">
        <f>IF(COUNTA($A438:$R438)=0,"",IFERROR(VLOOKUP($I438,'Settings'!$A$12:$B$15,2,FALSE),""))</f>
        <v/>
      </c>
      <c r="V438" s="45">
        <f>IF(COUNTA($A438:$R438)=0,"",IFERROR(IF(OR($B438="",$U438=""),"",$B438+$U438/24),""))</f>
        <v/>
      </c>
      <c r="W438" s="25">
        <f>IF(COUNTA($A438:$R438)=0,"",IFERROR(IF($V438="","",IF(OR($K438="Closed",$K438="Canceled"),IF(IF($P438="",$Q438,$P438)&lt;=$V438,"Met","Missed"),IF('Settings'!$B$8&gt;$V438,"Overdue","Within Target"))),""))</f>
        <v/>
      </c>
      <c r="X438" s="46">
        <f>IF(COUNTA($A438:$R438)=0,"",IFERROR(ROUND($S438/60*'Settings'!$B$5,2),0))</f>
        <v/>
      </c>
      <c r="Y438" s="46">
        <f>IF(COUNTA($A438:$R438)=0,"",IFERROR($R438+$X438,0))</f>
        <v/>
      </c>
      <c r="Z438" s="25">
        <f>IF(COUNTA($A438:$R438)=0,"",IFERROR(IF(OR($K438="Closed",$K438="Canceled"),"No",IF($O438="","Missing Due Date",IF(INT($O438)&lt;INT('Settings'!$B$8),"Overdue",IF(INT($O438)=INT('Settings'!$B$8),"Due Today",IF(INT($O438)&lt;=INT('Settings'!$B$8)+'Settings'!$B$6,"Due Soon","Upcoming"))))),"Check date"))</f>
        <v/>
      </c>
      <c r="AA438" s="27">
        <f>IF(COUNTA($A438:$R438)=0,"",IF($A438="","Missing ID",IF(COUNTIF($A$5:$A$1004,$A438)&gt;1,"Duplicate ID",IF(OR($B438="",$C438="",$D438="",$H438="",$I438="",$K438="",$L438="",$Q438=""),"Missing required field",IF(AND($K438="Closed",$P438=""),"Closed without Resolved At",IF(AND($P438&lt;&gt;"",$P438&lt;$B438),"Resolved before Reported",IF(AND($Q438&lt;&gt;"",$Q438&lt;$B438),"Last Updated before Reported","OK")))))))</f>
        <v/>
      </c>
    </row>
    <row r="439">
      <c r="A439" s="17" t="n"/>
      <c r="B439" s="41" t="n"/>
      <c r="C439" s="42" t="n"/>
      <c r="D439" s="17" t="n"/>
      <c r="E439" s="20" t="n"/>
      <c r="F439" s="17" t="n"/>
      <c r="G439" s="17" t="n"/>
      <c r="H439" s="17" t="n"/>
      <c r="I439" s="17" t="n"/>
      <c r="J439" s="41" t="n"/>
      <c r="K439" s="17" t="n"/>
      <c r="L439" s="17" t="n"/>
      <c r="M439" s="17" t="n"/>
      <c r="N439" s="20" t="n"/>
      <c r="O439" s="42" t="n"/>
      <c r="P439" s="41" t="n"/>
      <c r="Q439" s="41" t="n"/>
      <c r="R439" s="43" t="n"/>
      <c r="S439" s="22">
        <f>IF(COUNTA($A439:$R439)=0,"",IFERROR(IF($J439="","",MAX(0,ROUND((IF(OR($K439="Closed",$K439="Canceled"),IF($P439="",$Q439,$P439),'Settings'!$B$8)-$J439)*1440,0))),""))</f>
        <v/>
      </c>
      <c r="T439" s="44">
        <f>IF(COUNTA($A439:$R439)=0,"",IFERROR(IF($B439="","",MAX(0,ROUND((IF(OR($K439="Closed",$K439="Canceled"),IF($P439="",$Q439,$P439),'Settings'!$B$8)-$B439)*24,1))),""))</f>
        <v/>
      </c>
      <c r="U439" s="44">
        <f>IF(COUNTA($A439:$R439)=0,"",IFERROR(VLOOKUP($I439,'Settings'!$A$12:$B$15,2,FALSE),""))</f>
        <v/>
      </c>
      <c r="V439" s="45">
        <f>IF(COUNTA($A439:$R439)=0,"",IFERROR(IF(OR($B439="",$U439=""),"",$B439+$U439/24),""))</f>
        <v/>
      </c>
      <c r="W439" s="25">
        <f>IF(COUNTA($A439:$R439)=0,"",IFERROR(IF($V439="","",IF(OR($K439="Closed",$K439="Canceled"),IF(IF($P439="",$Q439,$P439)&lt;=$V439,"Met","Missed"),IF('Settings'!$B$8&gt;$V439,"Overdue","Within Target"))),""))</f>
        <v/>
      </c>
      <c r="X439" s="46">
        <f>IF(COUNTA($A439:$R439)=0,"",IFERROR(ROUND($S439/60*'Settings'!$B$5,2),0))</f>
        <v/>
      </c>
      <c r="Y439" s="46">
        <f>IF(COUNTA($A439:$R439)=0,"",IFERROR($R439+$X439,0))</f>
        <v/>
      </c>
      <c r="Z439" s="25">
        <f>IF(COUNTA($A439:$R439)=0,"",IFERROR(IF(OR($K439="Closed",$K439="Canceled"),"No",IF($O439="","Missing Due Date",IF(INT($O439)&lt;INT('Settings'!$B$8),"Overdue",IF(INT($O439)=INT('Settings'!$B$8),"Due Today",IF(INT($O439)&lt;=INT('Settings'!$B$8)+'Settings'!$B$6,"Due Soon","Upcoming"))))),"Check date"))</f>
        <v/>
      </c>
      <c r="AA439" s="27">
        <f>IF(COUNTA($A439:$R439)=0,"",IF($A439="","Missing ID",IF(COUNTIF($A$5:$A$1004,$A439)&gt;1,"Duplicate ID",IF(OR($B439="",$C439="",$D439="",$H439="",$I439="",$K439="",$L439="",$Q439=""),"Missing required field",IF(AND($K439="Closed",$P439=""),"Closed without Resolved At",IF(AND($P439&lt;&gt;"",$P439&lt;$B439),"Resolved before Reported",IF(AND($Q439&lt;&gt;"",$Q439&lt;$B439),"Last Updated before Reported","OK")))))))</f>
        <v/>
      </c>
    </row>
    <row r="440">
      <c r="A440" s="17" t="n"/>
      <c r="B440" s="41" t="n"/>
      <c r="C440" s="42" t="n"/>
      <c r="D440" s="17" t="n"/>
      <c r="E440" s="20" t="n"/>
      <c r="F440" s="17" t="n"/>
      <c r="G440" s="17" t="n"/>
      <c r="H440" s="17" t="n"/>
      <c r="I440" s="17" t="n"/>
      <c r="J440" s="41" t="n"/>
      <c r="K440" s="17" t="n"/>
      <c r="L440" s="17" t="n"/>
      <c r="M440" s="17" t="n"/>
      <c r="N440" s="20" t="n"/>
      <c r="O440" s="42" t="n"/>
      <c r="P440" s="41" t="n"/>
      <c r="Q440" s="41" t="n"/>
      <c r="R440" s="43" t="n"/>
      <c r="S440" s="22">
        <f>IF(COUNTA($A440:$R440)=0,"",IFERROR(IF($J440="","",MAX(0,ROUND((IF(OR($K440="Closed",$K440="Canceled"),IF($P440="",$Q440,$P440),'Settings'!$B$8)-$J440)*1440,0))),""))</f>
        <v/>
      </c>
      <c r="T440" s="44">
        <f>IF(COUNTA($A440:$R440)=0,"",IFERROR(IF($B440="","",MAX(0,ROUND((IF(OR($K440="Closed",$K440="Canceled"),IF($P440="",$Q440,$P440),'Settings'!$B$8)-$B440)*24,1))),""))</f>
        <v/>
      </c>
      <c r="U440" s="44">
        <f>IF(COUNTA($A440:$R440)=0,"",IFERROR(VLOOKUP($I440,'Settings'!$A$12:$B$15,2,FALSE),""))</f>
        <v/>
      </c>
      <c r="V440" s="45">
        <f>IF(COUNTA($A440:$R440)=0,"",IFERROR(IF(OR($B440="",$U440=""),"",$B440+$U440/24),""))</f>
        <v/>
      </c>
      <c r="W440" s="25">
        <f>IF(COUNTA($A440:$R440)=0,"",IFERROR(IF($V440="","",IF(OR($K440="Closed",$K440="Canceled"),IF(IF($P440="",$Q440,$P440)&lt;=$V440,"Met","Missed"),IF('Settings'!$B$8&gt;$V440,"Overdue","Within Target"))),""))</f>
        <v/>
      </c>
      <c r="X440" s="46">
        <f>IF(COUNTA($A440:$R440)=0,"",IFERROR(ROUND($S440/60*'Settings'!$B$5,2),0))</f>
        <v/>
      </c>
      <c r="Y440" s="46">
        <f>IF(COUNTA($A440:$R440)=0,"",IFERROR($R440+$X440,0))</f>
        <v/>
      </c>
      <c r="Z440" s="25">
        <f>IF(COUNTA($A440:$R440)=0,"",IFERROR(IF(OR($K440="Closed",$K440="Canceled"),"No",IF($O440="","Missing Due Date",IF(INT($O440)&lt;INT('Settings'!$B$8),"Overdue",IF(INT($O440)=INT('Settings'!$B$8),"Due Today",IF(INT($O440)&lt;=INT('Settings'!$B$8)+'Settings'!$B$6,"Due Soon","Upcoming"))))),"Check date"))</f>
        <v/>
      </c>
      <c r="AA440" s="27">
        <f>IF(COUNTA($A440:$R440)=0,"",IF($A440="","Missing ID",IF(COUNTIF($A$5:$A$1004,$A440)&gt;1,"Duplicate ID",IF(OR($B440="",$C440="",$D440="",$H440="",$I440="",$K440="",$L440="",$Q440=""),"Missing required field",IF(AND($K440="Closed",$P440=""),"Closed without Resolved At",IF(AND($P440&lt;&gt;"",$P440&lt;$B440),"Resolved before Reported",IF(AND($Q440&lt;&gt;"",$Q440&lt;$B440),"Last Updated before Reported","OK")))))))</f>
        <v/>
      </c>
    </row>
    <row r="441">
      <c r="A441" s="17" t="n"/>
      <c r="B441" s="41" t="n"/>
      <c r="C441" s="42" t="n"/>
      <c r="D441" s="17" t="n"/>
      <c r="E441" s="20" t="n"/>
      <c r="F441" s="17" t="n"/>
      <c r="G441" s="17" t="n"/>
      <c r="H441" s="17" t="n"/>
      <c r="I441" s="17" t="n"/>
      <c r="J441" s="41" t="n"/>
      <c r="K441" s="17" t="n"/>
      <c r="L441" s="17" t="n"/>
      <c r="M441" s="17" t="n"/>
      <c r="N441" s="20" t="n"/>
      <c r="O441" s="42" t="n"/>
      <c r="P441" s="41" t="n"/>
      <c r="Q441" s="41" t="n"/>
      <c r="R441" s="43" t="n"/>
      <c r="S441" s="22">
        <f>IF(COUNTA($A441:$R441)=0,"",IFERROR(IF($J441="","",MAX(0,ROUND((IF(OR($K441="Closed",$K441="Canceled"),IF($P441="",$Q441,$P441),'Settings'!$B$8)-$J441)*1440,0))),""))</f>
        <v/>
      </c>
      <c r="T441" s="44">
        <f>IF(COUNTA($A441:$R441)=0,"",IFERROR(IF($B441="","",MAX(0,ROUND((IF(OR($K441="Closed",$K441="Canceled"),IF($P441="",$Q441,$P441),'Settings'!$B$8)-$B441)*24,1))),""))</f>
        <v/>
      </c>
      <c r="U441" s="44">
        <f>IF(COUNTA($A441:$R441)=0,"",IFERROR(VLOOKUP($I441,'Settings'!$A$12:$B$15,2,FALSE),""))</f>
        <v/>
      </c>
      <c r="V441" s="45">
        <f>IF(COUNTA($A441:$R441)=0,"",IFERROR(IF(OR($B441="",$U441=""),"",$B441+$U441/24),""))</f>
        <v/>
      </c>
      <c r="W441" s="25">
        <f>IF(COUNTA($A441:$R441)=0,"",IFERROR(IF($V441="","",IF(OR($K441="Closed",$K441="Canceled"),IF(IF($P441="",$Q441,$P441)&lt;=$V441,"Met","Missed"),IF('Settings'!$B$8&gt;$V441,"Overdue","Within Target"))),""))</f>
        <v/>
      </c>
      <c r="X441" s="46">
        <f>IF(COUNTA($A441:$R441)=0,"",IFERROR(ROUND($S441/60*'Settings'!$B$5,2),0))</f>
        <v/>
      </c>
      <c r="Y441" s="46">
        <f>IF(COUNTA($A441:$R441)=0,"",IFERROR($R441+$X441,0))</f>
        <v/>
      </c>
      <c r="Z441" s="25">
        <f>IF(COUNTA($A441:$R441)=0,"",IFERROR(IF(OR($K441="Closed",$K441="Canceled"),"No",IF($O441="","Missing Due Date",IF(INT($O441)&lt;INT('Settings'!$B$8),"Overdue",IF(INT($O441)=INT('Settings'!$B$8),"Due Today",IF(INT($O441)&lt;=INT('Settings'!$B$8)+'Settings'!$B$6,"Due Soon","Upcoming"))))),"Check date"))</f>
        <v/>
      </c>
      <c r="AA441" s="27">
        <f>IF(COUNTA($A441:$R441)=0,"",IF($A441="","Missing ID",IF(COUNTIF($A$5:$A$1004,$A441)&gt;1,"Duplicate ID",IF(OR($B441="",$C441="",$D441="",$H441="",$I441="",$K441="",$L441="",$Q441=""),"Missing required field",IF(AND($K441="Closed",$P441=""),"Closed without Resolved At",IF(AND($P441&lt;&gt;"",$P441&lt;$B441),"Resolved before Reported",IF(AND($Q441&lt;&gt;"",$Q441&lt;$B441),"Last Updated before Reported","OK")))))))</f>
        <v/>
      </c>
    </row>
    <row r="442">
      <c r="A442" s="17" t="n"/>
      <c r="B442" s="41" t="n"/>
      <c r="C442" s="42" t="n"/>
      <c r="D442" s="17" t="n"/>
      <c r="E442" s="20" t="n"/>
      <c r="F442" s="17" t="n"/>
      <c r="G442" s="17" t="n"/>
      <c r="H442" s="17" t="n"/>
      <c r="I442" s="17" t="n"/>
      <c r="J442" s="41" t="n"/>
      <c r="K442" s="17" t="n"/>
      <c r="L442" s="17" t="n"/>
      <c r="M442" s="17" t="n"/>
      <c r="N442" s="20" t="n"/>
      <c r="O442" s="42" t="n"/>
      <c r="P442" s="41" t="n"/>
      <c r="Q442" s="41" t="n"/>
      <c r="R442" s="43" t="n"/>
      <c r="S442" s="22">
        <f>IF(COUNTA($A442:$R442)=0,"",IFERROR(IF($J442="","",MAX(0,ROUND((IF(OR($K442="Closed",$K442="Canceled"),IF($P442="",$Q442,$P442),'Settings'!$B$8)-$J442)*1440,0))),""))</f>
        <v/>
      </c>
      <c r="T442" s="44">
        <f>IF(COUNTA($A442:$R442)=0,"",IFERROR(IF($B442="","",MAX(0,ROUND((IF(OR($K442="Closed",$K442="Canceled"),IF($P442="",$Q442,$P442),'Settings'!$B$8)-$B442)*24,1))),""))</f>
        <v/>
      </c>
      <c r="U442" s="44">
        <f>IF(COUNTA($A442:$R442)=0,"",IFERROR(VLOOKUP($I442,'Settings'!$A$12:$B$15,2,FALSE),""))</f>
        <v/>
      </c>
      <c r="V442" s="45">
        <f>IF(COUNTA($A442:$R442)=0,"",IFERROR(IF(OR($B442="",$U442=""),"",$B442+$U442/24),""))</f>
        <v/>
      </c>
      <c r="W442" s="25">
        <f>IF(COUNTA($A442:$R442)=0,"",IFERROR(IF($V442="","",IF(OR($K442="Closed",$K442="Canceled"),IF(IF($P442="",$Q442,$P442)&lt;=$V442,"Met","Missed"),IF('Settings'!$B$8&gt;$V442,"Overdue","Within Target"))),""))</f>
        <v/>
      </c>
      <c r="X442" s="46">
        <f>IF(COUNTA($A442:$R442)=0,"",IFERROR(ROUND($S442/60*'Settings'!$B$5,2),0))</f>
        <v/>
      </c>
      <c r="Y442" s="46">
        <f>IF(COUNTA($A442:$R442)=0,"",IFERROR($R442+$X442,0))</f>
        <v/>
      </c>
      <c r="Z442" s="25">
        <f>IF(COUNTA($A442:$R442)=0,"",IFERROR(IF(OR($K442="Closed",$K442="Canceled"),"No",IF($O442="","Missing Due Date",IF(INT($O442)&lt;INT('Settings'!$B$8),"Overdue",IF(INT($O442)=INT('Settings'!$B$8),"Due Today",IF(INT($O442)&lt;=INT('Settings'!$B$8)+'Settings'!$B$6,"Due Soon","Upcoming"))))),"Check date"))</f>
        <v/>
      </c>
      <c r="AA442" s="27">
        <f>IF(COUNTA($A442:$R442)=0,"",IF($A442="","Missing ID",IF(COUNTIF($A$5:$A$1004,$A442)&gt;1,"Duplicate ID",IF(OR($B442="",$C442="",$D442="",$H442="",$I442="",$K442="",$L442="",$Q442=""),"Missing required field",IF(AND($K442="Closed",$P442=""),"Closed without Resolved At",IF(AND($P442&lt;&gt;"",$P442&lt;$B442),"Resolved before Reported",IF(AND($Q442&lt;&gt;"",$Q442&lt;$B442),"Last Updated before Reported","OK")))))))</f>
        <v/>
      </c>
    </row>
    <row r="443">
      <c r="A443" s="17" t="n"/>
      <c r="B443" s="41" t="n"/>
      <c r="C443" s="42" t="n"/>
      <c r="D443" s="17" t="n"/>
      <c r="E443" s="20" t="n"/>
      <c r="F443" s="17" t="n"/>
      <c r="G443" s="17" t="n"/>
      <c r="H443" s="17" t="n"/>
      <c r="I443" s="17" t="n"/>
      <c r="J443" s="41" t="n"/>
      <c r="K443" s="17" t="n"/>
      <c r="L443" s="17" t="n"/>
      <c r="M443" s="17" t="n"/>
      <c r="N443" s="20" t="n"/>
      <c r="O443" s="42" t="n"/>
      <c r="P443" s="41" t="n"/>
      <c r="Q443" s="41" t="n"/>
      <c r="R443" s="43" t="n"/>
      <c r="S443" s="22">
        <f>IF(COUNTA($A443:$R443)=0,"",IFERROR(IF($J443="","",MAX(0,ROUND((IF(OR($K443="Closed",$K443="Canceled"),IF($P443="",$Q443,$P443),'Settings'!$B$8)-$J443)*1440,0))),""))</f>
        <v/>
      </c>
      <c r="T443" s="44">
        <f>IF(COUNTA($A443:$R443)=0,"",IFERROR(IF($B443="","",MAX(0,ROUND((IF(OR($K443="Closed",$K443="Canceled"),IF($P443="",$Q443,$P443),'Settings'!$B$8)-$B443)*24,1))),""))</f>
        <v/>
      </c>
      <c r="U443" s="44">
        <f>IF(COUNTA($A443:$R443)=0,"",IFERROR(VLOOKUP($I443,'Settings'!$A$12:$B$15,2,FALSE),""))</f>
        <v/>
      </c>
      <c r="V443" s="45">
        <f>IF(COUNTA($A443:$R443)=0,"",IFERROR(IF(OR($B443="",$U443=""),"",$B443+$U443/24),""))</f>
        <v/>
      </c>
      <c r="W443" s="25">
        <f>IF(COUNTA($A443:$R443)=0,"",IFERROR(IF($V443="","",IF(OR($K443="Closed",$K443="Canceled"),IF(IF($P443="",$Q443,$P443)&lt;=$V443,"Met","Missed"),IF('Settings'!$B$8&gt;$V443,"Overdue","Within Target"))),""))</f>
        <v/>
      </c>
      <c r="X443" s="46">
        <f>IF(COUNTA($A443:$R443)=0,"",IFERROR(ROUND($S443/60*'Settings'!$B$5,2),0))</f>
        <v/>
      </c>
      <c r="Y443" s="46">
        <f>IF(COUNTA($A443:$R443)=0,"",IFERROR($R443+$X443,0))</f>
        <v/>
      </c>
      <c r="Z443" s="25">
        <f>IF(COUNTA($A443:$R443)=0,"",IFERROR(IF(OR($K443="Closed",$K443="Canceled"),"No",IF($O443="","Missing Due Date",IF(INT($O443)&lt;INT('Settings'!$B$8),"Overdue",IF(INT($O443)=INT('Settings'!$B$8),"Due Today",IF(INT($O443)&lt;=INT('Settings'!$B$8)+'Settings'!$B$6,"Due Soon","Upcoming"))))),"Check date"))</f>
        <v/>
      </c>
      <c r="AA443" s="27">
        <f>IF(COUNTA($A443:$R443)=0,"",IF($A443="","Missing ID",IF(COUNTIF($A$5:$A$1004,$A443)&gt;1,"Duplicate ID",IF(OR($B443="",$C443="",$D443="",$H443="",$I443="",$K443="",$L443="",$Q443=""),"Missing required field",IF(AND($K443="Closed",$P443=""),"Closed without Resolved At",IF(AND($P443&lt;&gt;"",$P443&lt;$B443),"Resolved before Reported",IF(AND($Q443&lt;&gt;"",$Q443&lt;$B443),"Last Updated before Reported","OK")))))))</f>
        <v/>
      </c>
    </row>
    <row r="444">
      <c r="A444" s="17" t="n"/>
      <c r="B444" s="41" t="n"/>
      <c r="C444" s="42" t="n"/>
      <c r="D444" s="17" t="n"/>
      <c r="E444" s="20" t="n"/>
      <c r="F444" s="17" t="n"/>
      <c r="G444" s="17" t="n"/>
      <c r="H444" s="17" t="n"/>
      <c r="I444" s="17" t="n"/>
      <c r="J444" s="41" t="n"/>
      <c r="K444" s="17" t="n"/>
      <c r="L444" s="17" t="n"/>
      <c r="M444" s="17" t="n"/>
      <c r="N444" s="20" t="n"/>
      <c r="O444" s="42" t="n"/>
      <c r="P444" s="41" t="n"/>
      <c r="Q444" s="41" t="n"/>
      <c r="R444" s="43" t="n"/>
      <c r="S444" s="22">
        <f>IF(COUNTA($A444:$R444)=0,"",IFERROR(IF($J444="","",MAX(0,ROUND((IF(OR($K444="Closed",$K444="Canceled"),IF($P444="",$Q444,$P444),'Settings'!$B$8)-$J444)*1440,0))),""))</f>
        <v/>
      </c>
      <c r="T444" s="44">
        <f>IF(COUNTA($A444:$R444)=0,"",IFERROR(IF($B444="","",MAX(0,ROUND((IF(OR($K444="Closed",$K444="Canceled"),IF($P444="",$Q444,$P444),'Settings'!$B$8)-$B444)*24,1))),""))</f>
        <v/>
      </c>
      <c r="U444" s="44">
        <f>IF(COUNTA($A444:$R444)=0,"",IFERROR(VLOOKUP($I444,'Settings'!$A$12:$B$15,2,FALSE),""))</f>
        <v/>
      </c>
      <c r="V444" s="45">
        <f>IF(COUNTA($A444:$R444)=0,"",IFERROR(IF(OR($B444="",$U444=""),"",$B444+$U444/24),""))</f>
        <v/>
      </c>
      <c r="W444" s="25">
        <f>IF(COUNTA($A444:$R444)=0,"",IFERROR(IF($V444="","",IF(OR($K444="Closed",$K444="Canceled"),IF(IF($P444="",$Q444,$P444)&lt;=$V444,"Met","Missed"),IF('Settings'!$B$8&gt;$V444,"Overdue","Within Target"))),""))</f>
        <v/>
      </c>
      <c r="X444" s="46">
        <f>IF(COUNTA($A444:$R444)=0,"",IFERROR(ROUND($S444/60*'Settings'!$B$5,2),0))</f>
        <v/>
      </c>
      <c r="Y444" s="46">
        <f>IF(COUNTA($A444:$R444)=0,"",IFERROR($R444+$X444,0))</f>
        <v/>
      </c>
      <c r="Z444" s="25">
        <f>IF(COUNTA($A444:$R444)=0,"",IFERROR(IF(OR($K444="Closed",$K444="Canceled"),"No",IF($O444="","Missing Due Date",IF(INT($O444)&lt;INT('Settings'!$B$8),"Overdue",IF(INT($O444)=INT('Settings'!$B$8),"Due Today",IF(INT($O444)&lt;=INT('Settings'!$B$8)+'Settings'!$B$6,"Due Soon","Upcoming"))))),"Check date"))</f>
        <v/>
      </c>
      <c r="AA444" s="27">
        <f>IF(COUNTA($A444:$R444)=0,"",IF($A444="","Missing ID",IF(COUNTIF($A$5:$A$1004,$A444)&gt;1,"Duplicate ID",IF(OR($B444="",$C444="",$D444="",$H444="",$I444="",$K444="",$L444="",$Q444=""),"Missing required field",IF(AND($K444="Closed",$P444=""),"Closed without Resolved At",IF(AND($P444&lt;&gt;"",$P444&lt;$B444),"Resolved before Reported",IF(AND($Q444&lt;&gt;"",$Q444&lt;$B444),"Last Updated before Reported","OK")))))))</f>
        <v/>
      </c>
    </row>
    <row r="445">
      <c r="A445" s="17" t="n"/>
      <c r="B445" s="41" t="n"/>
      <c r="C445" s="42" t="n"/>
      <c r="D445" s="17" t="n"/>
      <c r="E445" s="20" t="n"/>
      <c r="F445" s="17" t="n"/>
      <c r="G445" s="17" t="n"/>
      <c r="H445" s="17" t="n"/>
      <c r="I445" s="17" t="n"/>
      <c r="J445" s="41" t="n"/>
      <c r="K445" s="17" t="n"/>
      <c r="L445" s="17" t="n"/>
      <c r="M445" s="17" t="n"/>
      <c r="N445" s="20" t="n"/>
      <c r="O445" s="42" t="n"/>
      <c r="P445" s="41" t="n"/>
      <c r="Q445" s="41" t="n"/>
      <c r="R445" s="43" t="n"/>
      <c r="S445" s="22">
        <f>IF(COUNTA($A445:$R445)=0,"",IFERROR(IF($J445="","",MAX(0,ROUND((IF(OR($K445="Closed",$K445="Canceled"),IF($P445="",$Q445,$P445),'Settings'!$B$8)-$J445)*1440,0))),""))</f>
        <v/>
      </c>
      <c r="T445" s="44">
        <f>IF(COUNTA($A445:$R445)=0,"",IFERROR(IF($B445="","",MAX(0,ROUND((IF(OR($K445="Closed",$K445="Canceled"),IF($P445="",$Q445,$P445),'Settings'!$B$8)-$B445)*24,1))),""))</f>
        <v/>
      </c>
      <c r="U445" s="44">
        <f>IF(COUNTA($A445:$R445)=0,"",IFERROR(VLOOKUP($I445,'Settings'!$A$12:$B$15,2,FALSE),""))</f>
        <v/>
      </c>
      <c r="V445" s="45">
        <f>IF(COUNTA($A445:$R445)=0,"",IFERROR(IF(OR($B445="",$U445=""),"",$B445+$U445/24),""))</f>
        <v/>
      </c>
      <c r="W445" s="25">
        <f>IF(COUNTA($A445:$R445)=0,"",IFERROR(IF($V445="","",IF(OR($K445="Closed",$K445="Canceled"),IF(IF($P445="",$Q445,$P445)&lt;=$V445,"Met","Missed"),IF('Settings'!$B$8&gt;$V445,"Overdue","Within Target"))),""))</f>
        <v/>
      </c>
      <c r="X445" s="46">
        <f>IF(COUNTA($A445:$R445)=0,"",IFERROR(ROUND($S445/60*'Settings'!$B$5,2),0))</f>
        <v/>
      </c>
      <c r="Y445" s="46">
        <f>IF(COUNTA($A445:$R445)=0,"",IFERROR($R445+$X445,0))</f>
        <v/>
      </c>
      <c r="Z445" s="25">
        <f>IF(COUNTA($A445:$R445)=0,"",IFERROR(IF(OR($K445="Closed",$K445="Canceled"),"No",IF($O445="","Missing Due Date",IF(INT($O445)&lt;INT('Settings'!$B$8),"Overdue",IF(INT($O445)=INT('Settings'!$B$8),"Due Today",IF(INT($O445)&lt;=INT('Settings'!$B$8)+'Settings'!$B$6,"Due Soon","Upcoming"))))),"Check date"))</f>
        <v/>
      </c>
      <c r="AA445" s="27">
        <f>IF(COUNTA($A445:$R445)=0,"",IF($A445="","Missing ID",IF(COUNTIF($A$5:$A$1004,$A445)&gt;1,"Duplicate ID",IF(OR($B445="",$C445="",$D445="",$H445="",$I445="",$K445="",$L445="",$Q445=""),"Missing required field",IF(AND($K445="Closed",$P445=""),"Closed without Resolved At",IF(AND($P445&lt;&gt;"",$P445&lt;$B445),"Resolved before Reported",IF(AND($Q445&lt;&gt;"",$Q445&lt;$B445),"Last Updated before Reported","OK")))))))</f>
        <v/>
      </c>
    </row>
    <row r="446">
      <c r="A446" s="17" t="n"/>
      <c r="B446" s="41" t="n"/>
      <c r="C446" s="42" t="n"/>
      <c r="D446" s="17" t="n"/>
      <c r="E446" s="20" t="n"/>
      <c r="F446" s="17" t="n"/>
      <c r="G446" s="17" t="n"/>
      <c r="H446" s="17" t="n"/>
      <c r="I446" s="17" t="n"/>
      <c r="J446" s="41" t="n"/>
      <c r="K446" s="17" t="n"/>
      <c r="L446" s="17" t="n"/>
      <c r="M446" s="17" t="n"/>
      <c r="N446" s="20" t="n"/>
      <c r="O446" s="42" t="n"/>
      <c r="P446" s="41" t="n"/>
      <c r="Q446" s="41" t="n"/>
      <c r="R446" s="43" t="n"/>
      <c r="S446" s="22">
        <f>IF(COUNTA($A446:$R446)=0,"",IFERROR(IF($J446="","",MAX(0,ROUND((IF(OR($K446="Closed",$K446="Canceled"),IF($P446="",$Q446,$P446),'Settings'!$B$8)-$J446)*1440,0))),""))</f>
        <v/>
      </c>
      <c r="T446" s="44">
        <f>IF(COUNTA($A446:$R446)=0,"",IFERROR(IF($B446="","",MAX(0,ROUND((IF(OR($K446="Closed",$K446="Canceled"),IF($P446="",$Q446,$P446),'Settings'!$B$8)-$B446)*24,1))),""))</f>
        <v/>
      </c>
      <c r="U446" s="44">
        <f>IF(COUNTA($A446:$R446)=0,"",IFERROR(VLOOKUP($I446,'Settings'!$A$12:$B$15,2,FALSE),""))</f>
        <v/>
      </c>
      <c r="V446" s="45">
        <f>IF(COUNTA($A446:$R446)=0,"",IFERROR(IF(OR($B446="",$U446=""),"",$B446+$U446/24),""))</f>
        <v/>
      </c>
      <c r="W446" s="25">
        <f>IF(COUNTA($A446:$R446)=0,"",IFERROR(IF($V446="","",IF(OR($K446="Closed",$K446="Canceled"),IF(IF($P446="",$Q446,$P446)&lt;=$V446,"Met","Missed"),IF('Settings'!$B$8&gt;$V446,"Overdue","Within Target"))),""))</f>
        <v/>
      </c>
      <c r="X446" s="46">
        <f>IF(COUNTA($A446:$R446)=0,"",IFERROR(ROUND($S446/60*'Settings'!$B$5,2),0))</f>
        <v/>
      </c>
      <c r="Y446" s="46">
        <f>IF(COUNTA($A446:$R446)=0,"",IFERROR($R446+$X446,0))</f>
        <v/>
      </c>
      <c r="Z446" s="25">
        <f>IF(COUNTA($A446:$R446)=0,"",IFERROR(IF(OR($K446="Closed",$K446="Canceled"),"No",IF($O446="","Missing Due Date",IF(INT($O446)&lt;INT('Settings'!$B$8),"Overdue",IF(INT($O446)=INT('Settings'!$B$8),"Due Today",IF(INT($O446)&lt;=INT('Settings'!$B$8)+'Settings'!$B$6,"Due Soon","Upcoming"))))),"Check date"))</f>
        <v/>
      </c>
      <c r="AA446" s="27">
        <f>IF(COUNTA($A446:$R446)=0,"",IF($A446="","Missing ID",IF(COUNTIF($A$5:$A$1004,$A446)&gt;1,"Duplicate ID",IF(OR($B446="",$C446="",$D446="",$H446="",$I446="",$K446="",$L446="",$Q446=""),"Missing required field",IF(AND($K446="Closed",$P446=""),"Closed without Resolved At",IF(AND($P446&lt;&gt;"",$P446&lt;$B446),"Resolved before Reported",IF(AND($Q446&lt;&gt;"",$Q446&lt;$B446),"Last Updated before Reported","OK")))))))</f>
        <v/>
      </c>
    </row>
    <row r="447">
      <c r="A447" s="17" t="n"/>
      <c r="B447" s="41" t="n"/>
      <c r="C447" s="42" t="n"/>
      <c r="D447" s="17" t="n"/>
      <c r="E447" s="20" t="n"/>
      <c r="F447" s="17" t="n"/>
      <c r="G447" s="17" t="n"/>
      <c r="H447" s="17" t="n"/>
      <c r="I447" s="17" t="n"/>
      <c r="J447" s="41" t="n"/>
      <c r="K447" s="17" t="n"/>
      <c r="L447" s="17" t="n"/>
      <c r="M447" s="17" t="n"/>
      <c r="N447" s="20" t="n"/>
      <c r="O447" s="42" t="n"/>
      <c r="P447" s="41" t="n"/>
      <c r="Q447" s="41" t="n"/>
      <c r="R447" s="43" t="n"/>
      <c r="S447" s="22">
        <f>IF(COUNTA($A447:$R447)=0,"",IFERROR(IF($J447="","",MAX(0,ROUND((IF(OR($K447="Closed",$K447="Canceled"),IF($P447="",$Q447,$P447),'Settings'!$B$8)-$J447)*1440,0))),""))</f>
        <v/>
      </c>
      <c r="T447" s="44">
        <f>IF(COUNTA($A447:$R447)=0,"",IFERROR(IF($B447="","",MAX(0,ROUND((IF(OR($K447="Closed",$K447="Canceled"),IF($P447="",$Q447,$P447),'Settings'!$B$8)-$B447)*24,1))),""))</f>
        <v/>
      </c>
      <c r="U447" s="44">
        <f>IF(COUNTA($A447:$R447)=0,"",IFERROR(VLOOKUP($I447,'Settings'!$A$12:$B$15,2,FALSE),""))</f>
        <v/>
      </c>
      <c r="V447" s="45">
        <f>IF(COUNTA($A447:$R447)=0,"",IFERROR(IF(OR($B447="",$U447=""),"",$B447+$U447/24),""))</f>
        <v/>
      </c>
      <c r="W447" s="25">
        <f>IF(COUNTA($A447:$R447)=0,"",IFERROR(IF($V447="","",IF(OR($K447="Closed",$K447="Canceled"),IF(IF($P447="",$Q447,$P447)&lt;=$V447,"Met","Missed"),IF('Settings'!$B$8&gt;$V447,"Overdue","Within Target"))),""))</f>
        <v/>
      </c>
      <c r="X447" s="46">
        <f>IF(COUNTA($A447:$R447)=0,"",IFERROR(ROUND($S447/60*'Settings'!$B$5,2),0))</f>
        <v/>
      </c>
      <c r="Y447" s="46">
        <f>IF(COUNTA($A447:$R447)=0,"",IFERROR($R447+$X447,0))</f>
        <v/>
      </c>
      <c r="Z447" s="25">
        <f>IF(COUNTA($A447:$R447)=0,"",IFERROR(IF(OR($K447="Closed",$K447="Canceled"),"No",IF($O447="","Missing Due Date",IF(INT($O447)&lt;INT('Settings'!$B$8),"Overdue",IF(INT($O447)=INT('Settings'!$B$8),"Due Today",IF(INT($O447)&lt;=INT('Settings'!$B$8)+'Settings'!$B$6,"Due Soon","Upcoming"))))),"Check date"))</f>
        <v/>
      </c>
      <c r="AA447" s="27">
        <f>IF(COUNTA($A447:$R447)=0,"",IF($A447="","Missing ID",IF(COUNTIF($A$5:$A$1004,$A447)&gt;1,"Duplicate ID",IF(OR($B447="",$C447="",$D447="",$H447="",$I447="",$K447="",$L447="",$Q447=""),"Missing required field",IF(AND($K447="Closed",$P447=""),"Closed without Resolved At",IF(AND($P447&lt;&gt;"",$P447&lt;$B447),"Resolved before Reported",IF(AND($Q447&lt;&gt;"",$Q447&lt;$B447),"Last Updated before Reported","OK")))))))</f>
        <v/>
      </c>
    </row>
    <row r="448">
      <c r="A448" s="17" t="n"/>
      <c r="B448" s="41" t="n"/>
      <c r="C448" s="42" t="n"/>
      <c r="D448" s="17" t="n"/>
      <c r="E448" s="20" t="n"/>
      <c r="F448" s="17" t="n"/>
      <c r="G448" s="17" t="n"/>
      <c r="H448" s="17" t="n"/>
      <c r="I448" s="17" t="n"/>
      <c r="J448" s="41" t="n"/>
      <c r="K448" s="17" t="n"/>
      <c r="L448" s="17" t="n"/>
      <c r="M448" s="17" t="n"/>
      <c r="N448" s="20" t="n"/>
      <c r="O448" s="42" t="n"/>
      <c r="P448" s="41" t="n"/>
      <c r="Q448" s="41" t="n"/>
      <c r="R448" s="43" t="n"/>
      <c r="S448" s="22">
        <f>IF(COUNTA($A448:$R448)=0,"",IFERROR(IF($J448="","",MAX(0,ROUND((IF(OR($K448="Closed",$K448="Canceled"),IF($P448="",$Q448,$P448),'Settings'!$B$8)-$J448)*1440,0))),""))</f>
        <v/>
      </c>
      <c r="T448" s="44">
        <f>IF(COUNTA($A448:$R448)=0,"",IFERROR(IF($B448="","",MAX(0,ROUND((IF(OR($K448="Closed",$K448="Canceled"),IF($P448="",$Q448,$P448),'Settings'!$B$8)-$B448)*24,1))),""))</f>
        <v/>
      </c>
      <c r="U448" s="44">
        <f>IF(COUNTA($A448:$R448)=0,"",IFERROR(VLOOKUP($I448,'Settings'!$A$12:$B$15,2,FALSE),""))</f>
        <v/>
      </c>
      <c r="V448" s="45">
        <f>IF(COUNTA($A448:$R448)=0,"",IFERROR(IF(OR($B448="",$U448=""),"",$B448+$U448/24),""))</f>
        <v/>
      </c>
      <c r="W448" s="25">
        <f>IF(COUNTA($A448:$R448)=0,"",IFERROR(IF($V448="","",IF(OR($K448="Closed",$K448="Canceled"),IF(IF($P448="",$Q448,$P448)&lt;=$V448,"Met","Missed"),IF('Settings'!$B$8&gt;$V448,"Overdue","Within Target"))),""))</f>
        <v/>
      </c>
      <c r="X448" s="46">
        <f>IF(COUNTA($A448:$R448)=0,"",IFERROR(ROUND($S448/60*'Settings'!$B$5,2),0))</f>
        <v/>
      </c>
      <c r="Y448" s="46">
        <f>IF(COUNTA($A448:$R448)=0,"",IFERROR($R448+$X448,0))</f>
        <v/>
      </c>
      <c r="Z448" s="25">
        <f>IF(COUNTA($A448:$R448)=0,"",IFERROR(IF(OR($K448="Closed",$K448="Canceled"),"No",IF($O448="","Missing Due Date",IF(INT($O448)&lt;INT('Settings'!$B$8),"Overdue",IF(INT($O448)=INT('Settings'!$B$8),"Due Today",IF(INT($O448)&lt;=INT('Settings'!$B$8)+'Settings'!$B$6,"Due Soon","Upcoming"))))),"Check date"))</f>
        <v/>
      </c>
      <c r="AA448" s="27">
        <f>IF(COUNTA($A448:$R448)=0,"",IF($A448="","Missing ID",IF(COUNTIF($A$5:$A$1004,$A448)&gt;1,"Duplicate ID",IF(OR($B448="",$C448="",$D448="",$H448="",$I448="",$K448="",$L448="",$Q448=""),"Missing required field",IF(AND($K448="Closed",$P448=""),"Closed without Resolved At",IF(AND($P448&lt;&gt;"",$P448&lt;$B448),"Resolved before Reported",IF(AND($Q448&lt;&gt;"",$Q448&lt;$B448),"Last Updated before Reported","OK")))))))</f>
        <v/>
      </c>
    </row>
    <row r="449">
      <c r="A449" s="17" t="n"/>
      <c r="B449" s="41" t="n"/>
      <c r="C449" s="42" t="n"/>
      <c r="D449" s="17" t="n"/>
      <c r="E449" s="20" t="n"/>
      <c r="F449" s="17" t="n"/>
      <c r="G449" s="17" t="n"/>
      <c r="H449" s="17" t="n"/>
      <c r="I449" s="17" t="n"/>
      <c r="J449" s="41" t="n"/>
      <c r="K449" s="17" t="n"/>
      <c r="L449" s="17" t="n"/>
      <c r="M449" s="17" t="n"/>
      <c r="N449" s="20" t="n"/>
      <c r="O449" s="42" t="n"/>
      <c r="P449" s="41" t="n"/>
      <c r="Q449" s="41" t="n"/>
      <c r="R449" s="43" t="n"/>
      <c r="S449" s="22">
        <f>IF(COUNTA($A449:$R449)=0,"",IFERROR(IF($J449="","",MAX(0,ROUND((IF(OR($K449="Closed",$K449="Canceled"),IF($P449="",$Q449,$P449),'Settings'!$B$8)-$J449)*1440,0))),""))</f>
        <v/>
      </c>
      <c r="T449" s="44">
        <f>IF(COUNTA($A449:$R449)=0,"",IFERROR(IF($B449="","",MAX(0,ROUND((IF(OR($K449="Closed",$K449="Canceled"),IF($P449="",$Q449,$P449),'Settings'!$B$8)-$B449)*24,1))),""))</f>
        <v/>
      </c>
      <c r="U449" s="44">
        <f>IF(COUNTA($A449:$R449)=0,"",IFERROR(VLOOKUP($I449,'Settings'!$A$12:$B$15,2,FALSE),""))</f>
        <v/>
      </c>
      <c r="V449" s="45">
        <f>IF(COUNTA($A449:$R449)=0,"",IFERROR(IF(OR($B449="",$U449=""),"",$B449+$U449/24),""))</f>
        <v/>
      </c>
      <c r="W449" s="25">
        <f>IF(COUNTA($A449:$R449)=0,"",IFERROR(IF($V449="","",IF(OR($K449="Closed",$K449="Canceled"),IF(IF($P449="",$Q449,$P449)&lt;=$V449,"Met","Missed"),IF('Settings'!$B$8&gt;$V449,"Overdue","Within Target"))),""))</f>
        <v/>
      </c>
      <c r="X449" s="46">
        <f>IF(COUNTA($A449:$R449)=0,"",IFERROR(ROUND($S449/60*'Settings'!$B$5,2),0))</f>
        <v/>
      </c>
      <c r="Y449" s="46">
        <f>IF(COUNTA($A449:$R449)=0,"",IFERROR($R449+$X449,0))</f>
        <v/>
      </c>
      <c r="Z449" s="25">
        <f>IF(COUNTA($A449:$R449)=0,"",IFERROR(IF(OR($K449="Closed",$K449="Canceled"),"No",IF($O449="","Missing Due Date",IF(INT($O449)&lt;INT('Settings'!$B$8),"Overdue",IF(INT($O449)=INT('Settings'!$B$8),"Due Today",IF(INT($O449)&lt;=INT('Settings'!$B$8)+'Settings'!$B$6,"Due Soon","Upcoming"))))),"Check date"))</f>
        <v/>
      </c>
      <c r="AA449" s="27">
        <f>IF(COUNTA($A449:$R449)=0,"",IF($A449="","Missing ID",IF(COUNTIF($A$5:$A$1004,$A449)&gt;1,"Duplicate ID",IF(OR($B449="",$C449="",$D449="",$H449="",$I449="",$K449="",$L449="",$Q449=""),"Missing required field",IF(AND($K449="Closed",$P449=""),"Closed without Resolved At",IF(AND($P449&lt;&gt;"",$P449&lt;$B449),"Resolved before Reported",IF(AND($Q449&lt;&gt;"",$Q449&lt;$B449),"Last Updated before Reported","OK")))))))</f>
        <v/>
      </c>
    </row>
    <row r="450">
      <c r="A450" s="17" t="n"/>
      <c r="B450" s="41" t="n"/>
      <c r="C450" s="42" t="n"/>
      <c r="D450" s="17" t="n"/>
      <c r="E450" s="20" t="n"/>
      <c r="F450" s="17" t="n"/>
      <c r="G450" s="17" t="n"/>
      <c r="H450" s="17" t="n"/>
      <c r="I450" s="17" t="n"/>
      <c r="J450" s="41" t="n"/>
      <c r="K450" s="17" t="n"/>
      <c r="L450" s="17" t="n"/>
      <c r="M450" s="17" t="n"/>
      <c r="N450" s="20" t="n"/>
      <c r="O450" s="42" t="n"/>
      <c r="P450" s="41" t="n"/>
      <c r="Q450" s="41" t="n"/>
      <c r="R450" s="43" t="n"/>
      <c r="S450" s="22">
        <f>IF(COUNTA($A450:$R450)=0,"",IFERROR(IF($J450="","",MAX(0,ROUND((IF(OR($K450="Closed",$K450="Canceled"),IF($P450="",$Q450,$P450),'Settings'!$B$8)-$J450)*1440,0))),""))</f>
        <v/>
      </c>
      <c r="T450" s="44">
        <f>IF(COUNTA($A450:$R450)=0,"",IFERROR(IF($B450="","",MAX(0,ROUND((IF(OR($K450="Closed",$K450="Canceled"),IF($P450="",$Q450,$P450),'Settings'!$B$8)-$B450)*24,1))),""))</f>
        <v/>
      </c>
      <c r="U450" s="44">
        <f>IF(COUNTA($A450:$R450)=0,"",IFERROR(VLOOKUP($I450,'Settings'!$A$12:$B$15,2,FALSE),""))</f>
        <v/>
      </c>
      <c r="V450" s="45">
        <f>IF(COUNTA($A450:$R450)=0,"",IFERROR(IF(OR($B450="",$U450=""),"",$B450+$U450/24),""))</f>
        <v/>
      </c>
      <c r="W450" s="25">
        <f>IF(COUNTA($A450:$R450)=0,"",IFERROR(IF($V450="","",IF(OR($K450="Closed",$K450="Canceled"),IF(IF($P450="",$Q450,$P450)&lt;=$V450,"Met","Missed"),IF('Settings'!$B$8&gt;$V450,"Overdue","Within Target"))),""))</f>
        <v/>
      </c>
      <c r="X450" s="46">
        <f>IF(COUNTA($A450:$R450)=0,"",IFERROR(ROUND($S450/60*'Settings'!$B$5,2),0))</f>
        <v/>
      </c>
      <c r="Y450" s="46">
        <f>IF(COUNTA($A450:$R450)=0,"",IFERROR($R450+$X450,0))</f>
        <v/>
      </c>
      <c r="Z450" s="25">
        <f>IF(COUNTA($A450:$R450)=0,"",IFERROR(IF(OR($K450="Closed",$K450="Canceled"),"No",IF($O450="","Missing Due Date",IF(INT($O450)&lt;INT('Settings'!$B$8),"Overdue",IF(INT($O450)=INT('Settings'!$B$8),"Due Today",IF(INT($O450)&lt;=INT('Settings'!$B$8)+'Settings'!$B$6,"Due Soon","Upcoming"))))),"Check date"))</f>
        <v/>
      </c>
      <c r="AA450" s="27">
        <f>IF(COUNTA($A450:$R450)=0,"",IF($A450="","Missing ID",IF(COUNTIF($A$5:$A$1004,$A450)&gt;1,"Duplicate ID",IF(OR($B450="",$C450="",$D450="",$H450="",$I450="",$K450="",$L450="",$Q450=""),"Missing required field",IF(AND($K450="Closed",$P450=""),"Closed without Resolved At",IF(AND($P450&lt;&gt;"",$P450&lt;$B450),"Resolved before Reported",IF(AND($Q450&lt;&gt;"",$Q450&lt;$B450),"Last Updated before Reported","OK")))))))</f>
        <v/>
      </c>
    </row>
    <row r="451">
      <c r="A451" s="17" t="n"/>
      <c r="B451" s="41" t="n"/>
      <c r="C451" s="42" t="n"/>
      <c r="D451" s="17" t="n"/>
      <c r="E451" s="20" t="n"/>
      <c r="F451" s="17" t="n"/>
      <c r="G451" s="17" t="n"/>
      <c r="H451" s="17" t="n"/>
      <c r="I451" s="17" t="n"/>
      <c r="J451" s="41" t="n"/>
      <c r="K451" s="17" t="n"/>
      <c r="L451" s="17" t="n"/>
      <c r="M451" s="17" t="n"/>
      <c r="N451" s="20" t="n"/>
      <c r="O451" s="42" t="n"/>
      <c r="P451" s="41" t="n"/>
      <c r="Q451" s="41" t="n"/>
      <c r="R451" s="43" t="n"/>
      <c r="S451" s="22">
        <f>IF(COUNTA($A451:$R451)=0,"",IFERROR(IF($J451="","",MAX(0,ROUND((IF(OR($K451="Closed",$K451="Canceled"),IF($P451="",$Q451,$P451),'Settings'!$B$8)-$J451)*1440,0))),""))</f>
        <v/>
      </c>
      <c r="T451" s="44">
        <f>IF(COUNTA($A451:$R451)=0,"",IFERROR(IF($B451="","",MAX(0,ROUND((IF(OR($K451="Closed",$K451="Canceled"),IF($P451="",$Q451,$P451),'Settings'!$B$8)-$B451)*24,1))),""))</f>
        <v/>
      </c>
      <c r="U451" s="44">
        <f>IF(COUNTA($A451:$R451)=0,"",IFERROR(VLOOKUP($I451,'Settings'!$A$12:$B$15,2,FALSE),""))</f>
        <v/>
      </c>
      <c r="V451" s="45">
        <f>IF(COUNTA($A451:$R451)=0,"",IFERROR(IF(OR($B451="",$U451=""),"",$B451+$U451/24),""))</f>
        <v/>
      </c>
      <c r="W451" s="25">
        <f>IF(COUNTA($A451:$R451)=0,"",IFERROR(IF($V451="","",IF(OR($K451="Closed",$K451="Canceled"),IF(IF($P451="",$Q451,$P451)&lt;=$V451,"Met","Missed"),IF('Settings'!$B$8&gt;$V451,"Overdue","Within Target"))),""))</f>
        <v/>
      </c>
      <c r="X451" s="46">
        <f>IF(COUNTA($A451:$R451)=0,"",IFERROR(ROUND($S451/60*'Settings'!$B$5,2),0))</f>
        <v/>
      </c>
      <c r="Y451" s="46">
        <f>IF(COUNTA($A451:$R451)=0,"",IFERROR($R451+$X451,0))</f>
        <v/>
      </c>
      <c r="Z451" s="25">
        <f>IF(COUNTA($A451:$R451)=0,"",IFERROR(IF(OR($K451="Closed",$K451="Canceled"),"No",IF($O451="","Missing Due Date",IF(INT($O451)&lt;INT('Settings'!$B$8),"Overdue",IF(INT($O451)=INT('Settings'!$B$8),"Due Today",IF(INT($O451)&lt;=INT('Settings'!$B$8)+'Settings'!$B$6,"Due Soon","Upcoming"))))),"Check date"))</f>
        <v/>
      </c>
      <c r="AA451" s="27">
        <f>IF(COUNTA($A451:$R451)=0,"",IF($A451="","Missing ID",IF(COUNTIF($A$5:$A$1004,$A451)&gt;1,"Duplicate ID",IF(OR($B451="",$C451="",$D451="",$H451="",$I451="",$K451="",$L451="",$Q451=""),"Missing required field",IF(AND($K451="Closed",$P451=""),"Closed without Resolved At",IF(AND($P451&lt;&gt;"",$P451&lt;$B451),"Resolved before Reported",IF(AND($Q451&lt;&gt;"",$Q451&lt;$B451),"Last Updated before Reported","OK")))))))</f>
        <v/>
      </c>
    </row>
    <row r="452">
      <c r="A452" s="17" t="n"/>
      <c r="B452" s="41" t="n"/>
      <c r="C452" s="42" t="n"/>
      <c r="D452" s="17" t="n"/>
      <c r="E452" s="20" t="n"/>
      <c r="F452" s="17" t="n"/>
      <c r="G452" s="17" t="n"/>
      <c r="H452" s="17" t="n"/>
      <c r="I452" s="17" t="n"/>
      <c r="J452" s="41" t="n"/>
      <c r="K452" s="17" t="n"/>
      <c r="L452" s="17" t="n"/>
      <c r="M452" s="17" t="n"/>
      <c r="N452" s="20" t="n"/>
      <c r="O452" s="42" t="n"/>
      <c r="P452" s="41" t="n"/>
      <c r="Q452" s="41" t="n"/>
      <c r="R452" s="43" t="n"/>
      <c r="S452" s="22">
        <f>IF(COUNTA($A452:$R452)=0,"",IFERROR(IF($J452="","",MAX(0,ROUND((IF(OR($K452="Closed",$K452="Canceled"),IF($P452="",$Q452,$P452),'Settings'!$B$8)-$J452)*1440,0))),""))</f>
        <v/>
      </c>
      <c r="T452" s="44">
        <f>IF(COUNTA($A452:$R452)=0,"",IFERROR(IF($B452="","",MAX(0,ROUND((IF(OR($K452="Closed",$K452="Canceled"),IF($P452="",$Q452,$P452),'Settings'!$B$8)-$B452)*24,1))),""))</f>
        <v/>
      </c>
      <c r="U452" s="44">
        <f>IF(COUNTA($A452:$R452)=0,"",IFERROR(VLOOKUP($I452,'Settings'!$A$12:$B$15,2,FALSE),""))</f>
        <v/>
      </c>
      <c r="V452" s="45">
        <f>IF(COUNTA($A452:$R452)=0,"",IFERROR(IF(OR($B452="",$U452=""),"",$B452+$U452/24),""))</f>
        <v/>
      </c>
      <c r="W452" s="25">
        <f>IF(COUNTA($A452:$R452)=0,"",IFERROR(IF($V452="","",IF(OR($K452="Closed",$K452="Canceled"),IF(IF($P452="",$Q452,$P452)&lt;=$V452,"Met","Missed"),IF('Settings'!$B$8&gt;$V452,"Overdue","Within Target"))),""))</f>
        <v/>
      </c>
      <c r="X452" s="46">
        <f>IF(COUNTA($A452:$R452)=0,"",IFERROR(ROUND($S452/60*'Settings'!$B$5,2),0))</f>
        <v/>
      </c>
      <c r="Y452" s="46">
        <f>IF(COUNTA($A452:$R452)=0,"",IFERROR($R452+$X452,0))</f>
        <v/>
      </c>
      <c r="Z452" s="25">
        <f>IF(COUNTA($A452:$R452)=0,"",IFERROR(IF(OR($K452="Closed",$K452="Canceled"),"No",IF($O452="","Missing Due Date",IF(INT($O452)&lt;INT('Settings'!$B$8),"Overdue",IF(INT($O452)=INT('Settings'!$B$8),"Due Today",IF(INT($O452)&lt;=INT('Settings'!$B$8)+'Settings'!$B$6,"Due Soon","Upcoming"))))),"Check date"))</f>
        <v/>
      </c>
      <c r="AA452" s="27">
        <f>IF(COUNTA($A452:$R452)=0,"",IF($A452="","Missing ID",IF(COUNTIF($A$5:$A$1004,$A452)&gt;1,"Duplicate ID",IF(OR($B452="",$C452="",$D452="",$H452="",$I452="",$K452="",$L452="",$Q452=""),"Missing required field",IF(AND($K452="Closed",$P452=""),"Closed without Resolved At",IF(AND($P452&lt;&gt;"",$P452&lt;$B452),"Resolved before Reported",IF(AND($Q452&lt;&gt;"",$Q452&lt;$B452),"Last Updated before Reported","OK")))))))</f>
        <v/>
      </c>
    </row>
    <row r="453">
      <c r="A453" s="17" t="n"/>
      <c r="B453" s="41" t="n"/>
      <c r="C453" s="42" t="n"/>
      <c r="D453" s="17" t="n"/>
      <c r="E453" s="20" t="n"/>
      <c r="F453" s="17" t="n"/>
      <c r="G453" s="17" t="n"/>
      <c r="H453" s="17" t="n"/>
      <c r="I453" s="17" t="n"/>
      <c r="J453" s="41" t="n"/>
      <c r="K453" s="17" t="n"/>
      <c r="L453" s="17" t="n"/>
      <c r="M453" s="17" t="n"/>
      <c r="N453" s="20" t="n"/>
      <c r="O453" s="42" t="n"/>
      <c r="P453" s="41" t="n"/>
      <c r="Q453" s="41" t="n"/>
      <c r="R453" s="43" t="n"/>
      <c r="S453" s="22">
        <f>IF(COUNTA($A453:$R453)=0,"",IFERROR(IF($J453="","",MAX(0,ROUND((IF(OR($K453="Closed",$K453="Canceled"),IF($P453="",$Q453,$P453),'Settings'!$B$8)-$J453)*1440,0))),""))</f>
        <v/>
      </c>
      <c r="T453" s="44">
        <f>IF(COUNTA($A453:$R453)=0,"",IFERROR(IF($B453="","",MAX(0,ROUND((IF(OR($K453="Closed",$K453="Canceled"),IF($P453="",$Q453,$P453),'Settings'!$B$8)-$B453)*24,1))),""))</f>
        <v/>
      </c>
      <c r="U453" s="44">
        <f>IF(COUNTA($A453:$R453)=0,"",IFERROR(VLOOKUP($I453,'Settings'!$A$12:$B$15,2,FALSE),""))</f>
        <v/>
      </c>
      <c r="V453" s="45">
        <f>IF(COUNTA($A453:$R453)=0,"",IFERROR(IF(OR($B453="",$U453=""),"",$B453+$U453/24),""))</f>
        <v/>
      </c>
      <c r="W453" s="25">
        <f>IF(COUNTA($A453:$R453)=0,"",IFERROR(IF($V453="","",IF(OR($K453="Closed",$K453="Canceled"),IF(IF($P453="",$Q453,$P453)&lt;=$V453,"Met","Missed"),IF('Settings'!$B$8&gt;$V453,"Overdue","Within Target"))),""))</f>
        <v/>
      </c>
      <c r="X453" s="46">
        <f>IF(COUNTA($A453:$R453)=0,"",IFERROR(ROUND($S453/60*'Settings'!$B$5,2),0))</f>
        <v/>
      </c>
      <c r="Y453" s="46">
        <f>IF(COUNTA($A453:$R453)=0,"",IFERROR($R453+$X453,0))</f>
        <v/>
      </c>
      <c r="Z453" s="25">
        <f>IF(COUNTA($A453:$R453)=0,"",IFERROR(IF(OR($K453="Closed",$K453="Canceled"),"No",IF($O453="","Missing Due Date",IF(INT($O453)&lt;INT('Settings'!$B$8),"Overdue",IF(INT($O453)=INT('Settings'!$B$8),"Due Today",IF(INT($O453)&lt;=INT('Settings'!$B$8)+'Settings'!$B$6,"Due Soon","Upcoming"))))),"Check date"))</f>
        <v/>
      </c>
      <c r="AA453" s="27">
        <f>IF(COUNTA($A453:$R453)=0,"",IF($A453="","Missing ID",IF(COUNTIF($A$5:$A$1004,$A453)&gt;1,"Duplicate ID",IF(OR($B453="",$C453="",$D453="",$H453="",$I453="",$K453="",$L453="",$Q453=""),"Missing required field",IF(AND($K453="Closed",$P453=""),"Closed without Resolved At",IF(AND($P453&lt;&gt;"",$P453&lt;$B453),"Resolved before Reported",IF(AND($Q453&lt;&gt;"",$Q453&lt;$B453),"Last Updated before Reported","OK")))))))</f>
        <v/>
      </c>
    </row>
    <row r="454">
      <c r="A454" s="17" t="n"/>
      <c r="B454" s="41" t="n"/>
      <c r="C454" s="42" t="n"/>
      <c r="D454" s="17" t="n"/>
      <c r="E454" s="20" t="n"/>
      <c r="F454" s="17" t="n"/>
      <c r="G454" s="17" t="n"/>
      <c r="H454" s="17" t="n"/>
      <c r="I454" s="17" t="n"/>
      <c r="J454" s="41" t="n"/>
      <c r="K454" s="17" t="n"/>
      <c r="L454" s="17" t="n"/>
      <c r="M454" s="17" t="n"/>
      <c r="N454" s="20" t="n"/>
      <c r="O454" s="42" t="n"/>
      <c r="P454" s="41" t="n"/>
      <c r="Q454" s="41" t="n"/>
      <c r="R454" s="43" t="n"/>
      <c r="S454" s="22">
        <f>IF(COUNTA($A454:$R454)=0,"",IFERROR(IF($J454="","",MAX(0,ROUND((IF(OR($K454="Closed",$K454="Canceled"),IF($P454="",$Q454,$P454),'Settings'!$B$8)-$J454)*1440,0))),""))</f>
        <v/>
      </c>
      <c r="T454" s="44">
        <f>IF(COUNTA($A454:$R454)=0,"",IFERROR(IF($B454="","",MAX(0,ROUND((IF(OR($K454="Closed",$K454="Canceled"),IF($P454="",$Q454,$P454),'Settings'!$B$8)-$B454)*24,1))),""))</f>
        <v/>
      </c>
      <c r="U454" s="44">
        <f>IF(COUNTA($A454:$R454)=0,"",IFERROR(VLOOKUP($I454,'Settings'!$A$12:$B$15,2,FALSE),""))</f>
        <v/>
      </c>
      <c r="V454" s="45">
        <f>IF(COUNTA($A454:$R454)=0,"",IFERROR(IF(OR($B454="",$U454=""),"",$B454+$U454/24),""))</f>
        <v/>
      </c>
      <c r="W454" s="25">
        <f>IF(COUNTA($A454:$R454)=0,"",IFERROR(IF($V454="","",IF(OR($K454="Closed",$K454="Canceled"),IF(IF($P454="",$Q454,$P454)&lt;=$V454,"Met","Missed"),IF('Settings'!$B$8&gt;$V454,"Overdue","Within Target"))),""))</f>
        <v/>
      </c>
      <c r="X454" s="46">
        <f>IF(COUNTA($A454:$R454)=0,"",IFERROR(ROUND($S454/60*'Settings'!$B$5,2),0))</f>
        <v/>
      </c>
      <c r="Y454" s="46">
        <f>IF(COUNTA($A454:$R454)=0,"",IFERROR($R454+$X454,0))</f>
        <v/>
      </c>
      <c r="Z454" s="25">
        <f>IF(COUNTA($A454:$R454)=0,"",IFERROR(IF(OR($K454="Closed",$K454="Canceled"),"No",IF($O454="","Missing Due Date",IF(INT($O454)&lt;INT('Settings'!$B$8),"Overdue",IF(INT($O454)=INT('Settings'!$B$8),"Due Today",IF(INT($O454)&lt;=INT('Settings'!$B$8)+'Settings'!$B$6,"Due Soon","Upcoming"))))),"Check date"))</f>
        <v/>
      </c>
      <c r="AA454" s="27">
        <f>IF(COUNTA($A454:$R454)=0,"",IF($A454="","Missing ID",IF(COUNTIF($A$5:$A$1004,$A454)&gt;1,"Duplicate ID",IF(OR($B454="",$C454="",$D454="",$H454="",$I454="",$K454="",$L454="",$Q454=""),"Missing required field",IF(AND($K454="Closed",$P454=""),"Closed without Resolved At",IF(AND($P454&lt;&gt;"",$P454&lt;$B454),"Resolved before Reported",IF(AND($Q454&lt;&gt;"",$Q454&lt;$B454),"Last Updated before Reported","OK")))))))</f>
        <v/>
      </c>
    </row>
    <row r="455">
      <c r="A455" s="17" t="n"/>
      <c r="B455" s="41" t="n"/>
      <c r="C455" s="42" t="n"/>
      <c r="D455" s="17" t="n"/>
      <c r="E455" s="20" t="n"/>
      <c r="F455" s="17" t="n"/>
      <c r="G455" s="17" t="n"/>
      <c r="H455" s="17" t="n"/>
      <c r="I455" s="17" t="n"/>
      <c r="J455" s="41" t="n"/>
      <c r="K455" s="17" t="n"/>
      <c r="L455" s="17" t="n"/>
      <c r="M455" s="17" t="n"/>
      <c r="N455" s="20" t="n"/>
      <c r="O455" s="42" t="n"/>
      <c r="P455" s="41" t="n"/>
      <c r="Q455" s="41" t="n"/>
      <c r="R455" s="43" t="n"/>
      <c r="S455" s="22">
        <f>IF(COUNTA($A455:$R455)=0,"",IFERROR(IF($J455="","",MAX(0,ROUND((IF(OR($K455="Closed",$K455="Canceled"),IF($P455="",$Q455,$P455),'Settings'!$B$8)-$J455)*1440,0))),""))</f>
        <v/>
      </c>
      <c r="T455" s="44">
        <f>IF(COUNTA($A455:$R455)=0,"",IFERROR(IF($B455="","",MAX(0,ROUND((IF(OR($K455="Closed",$K455="Canceled"),IF($P455="",$Q455,$P455),'Settings'!$B$8)-$B455)*24,1))),""))</f>
        <v/>
      </c>
      <c r="U455" s="44">
        <f>IF(COUNTA($A455:$R455)=0,"",IFERROR(VLOOKUP($I455,'Settings'!$A$12:$B$15,2,FALSE),""))</f>
        <v/>
      </c>
      <c r="V455" s="45">
        <f>IF(COUNTA($A455:$R455)=0,"",IFERROR(IF(OR($B455="",$U455=""),"",$B455+$U455/24),""))</f>
        <v/>
      </c>
      <c r="W455" s="25">
        <f>IF(COUNTA($A455:$R455)=0,"",IFERROR(IF($V455="","",IF(OR($K455="Closed",$K455="Canceled"),IF(IF($P455="",$Q455,$P455)&lt;=$V455,"Met","Missed"),IF('Settings'!$B$8&gt;$V455,"Overdue","Within Target"))),""))</f>
        <v/>
      </c>
      <c r="X455" s="46">
        <f>IF(COUNTA($A455:$R455)=0,"",IFERROR(ROUND($S455/60*'Settings'!$B$5,2),0))</f>
        <v/>
      </c>
      <c r="Y455" s="46">
        <f>IF(COUNTA($A455:$R455)=0,"",IFERROR($R455+$X455,0))</f>
        <v/>
      </c>
      <c r="Z455" s="25">
        <f>IF(COUNTA($A455:$R455)=0,"",IFERROR(IF(OR($K455="Closed",$K455="Canceled"),"No",IF($O455="","Missing Due Date",IF(INT($O455)&lt;INT('Settings'!$B$8),"Overdue",IF(INT($O455)=INT('Settings'!$B$8),"Due Today",IF(INT($O455)&lt;=INT('Settings'!$B$8)+'Settings'!$B$6,"Due Soon","Upcoming"))))),"Check date"))</f>
        <v/>
      </c>
      <c r="AA455" s="27">
        <f>IF(COUNTA($A455:$R455)=0,"",IF($A455="","Missing ID",IF(COUNTIF($A$5:$A$1004,$A455)&gt;1,"Duplicate ID",IF(OR($B455="",$C455="",$D455="",$H455="",$I455="",$K455="",$L455="",$Q455=""),"Missing required field",IF(AND($K455="Closed",$P455=""),"Closed without Resolved At",IF(AND($P455&lt;&gt;"",$P455&lt;$B455),"Resolved before Reported",IF(AND($Q455&lt;&gt;"",$Q455&lt;$B455),"Last Updated before Reported","OK")))))))</f>
        <v/>
      </c>
    </row>
    <row r="456">
      <c r="A456" s="17" t="n"/>
      <c r="B456" s="41" t="n"/>
      <c r="C456" s="42" t="n"/>
      <c r="D456" s="17" t="n"/>
      <c r="E456" s="20" t="n"/>
      <c r="F456" s="17" t="n"/>
      <c r="G456" s="17" t="n"/>
      <c r="H456" s="17" t="n"/>
      <c r="I456" s="17" t="n"/>
      <c r="J456" s="41" t="n"/>
      <c r="K456" s="17" t="n"/>
      <c r="L456" s="17" t="n"/>
      <c r="M456" s="17" t="n"/>
      <c r="N456" s="20" t="n"/>
      <c r="O456" s="42" t="n"/>
      <c r="P456" s="41" t="n"/>
      <c r="Q456" s="41" t="n"/>
      <c r="R456" s="43" t="n"/>
      <c r="S456" s="22">
        <f>IF(COUNTA($A456:$R456)=0,"",IFERROR(IF($J456="","",MAX(0,ROUND((IF(OR($K456="Closed",$K456="Canceled"),IF($P456="",$Q456,$P456),'Settings'!$B$8)-$J456)*1440,0))),""))</f>
        <v/>
      </c>
      <c r="T456" s="44">
        <f>IF(COUNTA($A456:$R456)=0,"",IFERROR(IF($B456="","",MAX(0,ROUND((IF(OR($K456="Closed",$K456="Canceled"),IF($P456="",$Q456,$P456),'Settings'!$B$8)-$B456)*24,1))),""))</f>
        <v/>
      </c>
      <c r="U456" s="44">
        <f>IF(COUNTA($A456:$R456)=0,"",IFERROR(VLOOKUP($I456,'Settings'!$A$12:$B$15,2,FALSE),""))</f>
        <v/>
      </c>
      <c r="V456" s="45">
        <f>IF(COUNTA($A456:$R456)=0,"",IFERROR(IF(OR($B456="",$U456=""),"",$B456+$U456/24),""))</f>
        <v/>
      </c>
      <c r="W456" s="25">
        <f>IF(COUNTA($A456:$R456)=0,"",IFERROR(IF($V456="","",IF(OR($K456="Closed",$K456="Canceled"),IF(IF($P456="",$Q456,$P456)&lt;=$V456,"Met","Missed"),IF('Settings'!$B$8&gt;$V456,"Overdue","Within Target"))),""))</f>
        <v/>
      </c>
      <c r="X456" s="46">
        <f>IF(COUNTA($A456:$R456)=0,"",IFERROR(ROUND($S456/60*'Settings'!$B$5,2),0))</f>
        <v/>
      </c>
      <c r="Y456" s="46">
        <f>IF(COUNTA($A456:$R456)=0,"",IFERROR($R456+$X456,0))</f>
        <v/>
      </c>
      <c r="Z456" s="25">
        <f>IF(COUNTA($A456:$R456)=0,"",IFERROR(IF(OR($K456="Closed",$K456="Canceled"),"No",IF($O456="","Missing Due Date",IF(INT($O456)&lt;INT('Settings'!$B$8),"Overdue",IF(INT($O456)=INT('Settings'!$B$8),"Due Today",IF(INT($O456)&lt;=INT('Settings'!$B$8)+'Settings'!$B$6,"Due Soon","Upcoming"))))),"Check date"))</f>
        <v/>
      </c>
      <c r="AA456" s="27">
        <f>IF(COUNTA($A456:$R456)=0,"",IF($A456="","Missing ID",IF(COUNTIF($A$5:$A$1004,$A456)&gt;1,"Duplicate ID",IF(OR($B456="",$C456="",$D456="",$H456="",$I456="",$K456="",$L456="",$Q456=""),"Missing required field",IF(AND($K456="Closed",$P456=""),"Closed without Resolved At",IF(AND($P456&lt;&gt;"",$P456&lt;$B456),"Resolved before Reported",IF(AND($Q456&lt;&gt;"",$Q456&lt;$B456),"Last Updated before Reported","OK")))))))</f>
        <v/>
      </c>
    </row>
    <row r="457">
      <c r="A457" s="17" t="n"/>
      <c r="B457" s="41" t="n"/>
      <c r="C457" s="42" t="n"/>
      <c r="D457" s="17" t="n"/>
      <c r="E457" s="20" t="n"/>
      <c r="F457" s="17" t="n"/>
      <c r="G457" s="17" t="n"/>
      <c r="H457" s="17" t="n"/>
      <c r="I457" s="17" t="n"/>
      <c r="J457" s="41" t="n"/>
      <c r="K457" s="17" t="n"/>
      <c r="L457" s="17" t="n"/>
      <c r="M457" s="17" t="n"/>
      <c r="N457" s="20" t="n"/>
      <c r="O457" s="42" t="n"/>
      <c r="P457" s="41" t="n"/>
      <c r="Q457" s="41" t="n"/>
      <c r="R457" s="43" t="n"/>
      <c r="S457" s="22">
        <f>IF(COUNTA($A457:$R457)=0,"",IFERROR(IF($J457="","",MAX(0,ROUND((IF(OR($K457="Closed",$K457="Canceled"),IF($P457="",$Q457,$P457),'Settings'!$B$8)-$J457)*1440,0))),""))</f>
        <v/>
      </c>
      <c r="T457" s="44">
        <f>IF(COUNTA($A457:$R457)=0,"",IFERROR(IF($B457="","",MAX(0,ROUND((IF(OR($K457="Closed",$K457="Canceled"),IF($P457="",$Q457,$P457),'Settings'!$B$8)-$B457)*24,1))),""))</f>
        <v/>
      </c>
      <c r="U457" s="44">
        <f>IF(COUNTA($A457:$R457)=0,"",IFERROR(VLOOKUP($I457,'Settings'!$A$12:$B$15,2,FALSE),""))</f>
        <v/>
      </c>
      <c r="V457" s="45">
        <f>IF(COUNTA($A457:$R457)=0,"",IFERROR(IF(OR($B457="",$U457=""),"",$B457+$U457/24),""))</f>
        <v/>
      </c>
      <c r="W457" s="25">
        <f>IF(COUNTA($A457:$R457)=0,"",IFERROR(IF($V457="","",IF(OR($K457="Closed",$K457="Canceled"),IF(IF($P457="",$Q457,$P457)&lt;=$V457,"Met","Missed"),IF('Settings'!$B$8&gt;$V457,"Overdue","Within Target"))),""))</f>
        <v/>
      </c>
      <c r="X457" s="46">
        <f>IF(COUNTA($A457:$R457)=0,"",IFERROR(ROUND($S457/60*'Settings'!$B$5,2),0))</f>
        <v/>
      </c>
      <c r="Y457" s="46">
        <f>IF(COUNTA($A457:$R457)=0,"",IFERROR($R457+$X457,0))</f>
        <v/>
      </c>
      <c r="Z457" s="25">
        <f>IF(COUNTA($A457:$R457)=0,"",IFERROR(IF(OR($K457="Closed",$K457="Canceled"),"No",IF($O457="","Missing Due Date",IF(INT($O457)&lt;INT('Settings'!$B$8),"Overdue",IF(INT($O457)=INT('Settings'!$B$8),"Due Today",IF(INT($O457)&lt;=INT('Settings'!$B$8)+'Settings'!$B$6,"Due Soon","Upcoming"))))),"Check date"))</f>
        <v/>
      </c>
      <c r="AA457" s="27">
        <f>IF(COUNTA($A457:$R457)=0,"",IF($A457="","Missing ID",IF(COUNTIF($A$5:$A$1004,$A457)&gt;1,"Duplicate ID",IF(OR($B457="",$C457="",$D457="",$H457="",$I457="",$K457="",$L457="",$Q457=""),"Missing required field",IF(AND($K457="Closed",$P457=""),"Closed without Resolved At",IF(AND($P457&lt;&gt;"",$P457&lt;$B457),"Resolved before Reported",IF(AND($Q457&lt;&gt;"",$Q457&lt;$B457),"Last Updated before Reported","OK")))))))</f>
        <v/>
      </c>
    </row>
    <row r="458">
      <c r="A458" s="17" t="n"/>
      <c r="B458" s="41" t="n"/>
      <c r="C458" s="42" t="n"/>
      <c r="D458" s="17" t="n"/>
      <c r="E458" s="20" t="n"/>
      <c r="F458" s="17" t="n"/>
      <c r="G458" s="17" t="n"/>
      <c r="H458" s="17" t="n"/>
      <c r="I458" s="17" t="n"/>
      <c r="J458" s="41" t="n"/>
      <c r="K458" s="17" t="n"/>
      <c r="L458" s="17" t="n"/>
      <c r="M458" s="17" t="n"/>
      <c r="N458" s="20" t="n"/>
      <c r="O458" s="42" t="n"/>
      <c r="P458" s="41" t="n"/>
      <c r="Q458" s="41" t="n"/>
      <c r="R458" s="43" t="n"/>
      <c r="S458" s="22">
        <f>IF(COUNTA($A458:$R458)=0,"",IFERROR(IF($J458="","",MAX(0,ROUND((IF(OR($K458="Closed",$K458="Canceled"),IF($P458="",$Q458,$P458),'Settings'!$B$8)-$J458)*1440,0))),""))</f>
        <v/>
      </c>
      <c r="T458" s="44">
        <f>IF(COUNTA($A458:$R458)=0,"",IFERROR(IF($B458="","",MAX(0,ROUND((IF(OR($K458="Closed",$K458="Canceled"),IF($P458="",$Q458,$P458),'Settings'!$B$8)-$B458)*24,1))),""))</f>
        <v/>
      </c>
      <c r="U458" s="44">
        <f>IF(COUNTA($A458:$R458)=0,"",IFERROR(VLOOKUP($I458,'Settings'!$A$12:$B$15,2,FALSE),""))</f>
        <v/>
      </c>
      <c r="V458" s="45">
        <f>IF(COUNTA($A458:$R458)=0,"",IFERROR(IF(OR($B458="",$U458=""),"",$B458+$U458/24),""))</f>
        <v/>
      </c>
      <c r="W458" s="25">
        <f>IF(COUNTA($A458:$R458)=0,"",IFERROR(IF($V458="","",IF(OR($K458="Closed",$K458="Canceled"),IF(IF($P458="",$Q458,$P458)&lt;=$V458,"Met","Missed"),IF('Settings'!$B$8&gt;$V458,"Overdue","Within Target"))),""))</f>
        <v/>
      </c>
      <c r="X458" s="46">
        <f>IF(COUNTA($A458:$R458)=0,"",IFERROR(ROUND($S458/60*'Settings'!$B$5,2),0))</f>
        <v/>
      </c>
      <c r="Y458" s="46">
        <f>IF(COUNTA($A458:$R458)=0,"",IFERROR($R458+$X458,0))</f>
        <v/>
      </c>
      <c r="Z458" s="25">
        <f>IF(COUNTA($A458:$R458)=0,"",IFERROR(IF(OR($K458="Closed",$K458="Canceled"),"No",IF($O458="","Missing Due Date",IF(INT($O458)&lt;INT('Settings'!$B$8),"Overdue",IF(INT($O458)=INT('Settings'!$B$8),"Due Today",IF(INT($O458)&lt;=INT('Settings'!$B$8)+'Settings'!$B$6,"Due Soon","Upcoming"))))),"Check date"))</f>
        <v/>
      </c>
      <c r="AA458" s="27">
        <f>IF(COUNTA($A458:$R458)=0,"",IF($A458="","Missing ID",IF(COUNTIF($A$5:$A$1004,$A458)&gt;1,"Duplicate ID",IF(OR($B458="",$C458="",$D458="",$H458="",$I458="",$K458="",$L458="",$Q458=""),"Missing required field",IF(AND($K458="Closed",$P458=""),"Closed without Resolved At",IF(AND($P458&lt;&gt;"",$P458&lt;$B458),"Resolved before Reported",IF(AND($Q458&lt;&gt;"",$Q458&lt;$B458),"Last Updated before Reported","OK")))))))</f>
        <v/>
      </c>
    </row>
    <row r="459">
      <c r="A459" s="17" t="n"/>
      <c r="B459" s="41" t="n"/>
      <c r="C459" s="42" t="n"/>
      <c r="D459" s="17" t="n"/>
      <c r="E459" s="20" t="n"/>
      <c r="F459" s="17" t="n"/>
      <c r="G459" s="17" t="n"/>
      <c r="H459" s="17" t="n"/>
      <c r="I459" s="17" t="n"/>
      <c r="J459" s="41" t="n"/>
      <c r="K459" s="17" t="n"/>
      <c r="L459" s="17" t="n"/>
      <c r="M459" s="17" t="n"/>
      <c r="N459" s="20" t="n"/>
      <c r="O459" s="42" t="n"/>
      <c r="P459" s="41" t="n"/>
      <c r="Q459" s="41" t="n"/>
      <c r="R459" s="43" t="n"/>
      <c r="S459" s="22">
        <f>IF(COUNTA($A459:$R459)=0,"",IFERROR(IF($J459="","",MAX(0,ROUND((IF(OR($K459="Closed",$K459="Canceled"),IF($P459="",$Q459,$P459),'Settings'!$B$8)-$J459)*1440,0))),""))</f>
        <v/>
      </c>
      <c r="T459" s="44">
        <f>IF(COUNTA($A459:$R459)=0,"",IFERROR(IF($B459="","",MAX(0,ROUND((IF(OR($K459="Closed",$K459="Canceled"),IF($P459="",$Q459,$P459),'Settings'!$B$8)-$B459)*24,1))),""))</f>
        <v/>
      </c>
      <c r="U459" s="44">
        <f>IF(COUNTA($A459:$R459)=0,"",IFERROR(VLOOKUP($I459,'Settings'!$A$12:$B$15,2,FALSE),""))</f>
        <v/>
      </c>
      <c r="V459" s="45">
        <f>IF(COUNTA($A459:$R459)=0,"",IFERROR(IF(OR($B459="",$U459=""),"",$B459+$U459/24),""))</f>
        <v/>
      </c>
      <c r="W459" s="25">
        <f>IF(COUNTA($A459:$R459)=0,"",IFERROR(IF($V459="","",IF(OR($K459="Closed",$K459="Canceled"),IF(IF($P459="",$Q459,$P459)&lt;=$V459,"Met","Missed"),IF('Settings'!$B$8&gt;$V459,"Overdue","Within Target"))),""))</f>
        <v/>
      </c>
      <c r="X459" s="46">
        <f>IF(COUNTA($A459:$R459)=0,"",IFERROR(ROUND($S459/60*'Settings'!$B$5,2),0))</f>
        <v/>
      </c>
      <c r="Y459" s="46">
        <f>IF(COUNTA($A459:$R459)=0,"",IFERROR($R459+$X459,0))</f>
        <v/>
      </c>
      <c r="Z459" s="25">
        <f>IF(COUNTA($A459:$R459)=0,"",IFERROR(IF(OR($K459="Closed",$K459="Canceled"),"No",IF($O459="","Missing Due Date",IF(INT($O459)&lt;INT('Settings'!$B$8),"Overdue",IF(INT($O459)=INT('Settings'!$B$8),"Due Today",IF(INT($O459)&lt;=INT('Settings'!$B$8)+'Settings'!$B$6,"Due Soon","Upcoming"))))),"Check date"))</f>
        <v/>
      </c>
      <c r="AA459" s="27">
        <f>IF(COUNTA($A459:$R459)=0,"",IF($A459="","Missing ID",IF(COUNTIF($A$5:$A$1004,$A459)&gt;1,"Duplicate ID",IF(OR($B459="",$C459="",$D459="",$H459="",$I459="",$K459="",$L459="",$Q459=""),"Missing required field",IF(AND($K459="Closed",$P459=""),"Closed without Resolved At",IF(AND($P459&lt;&gt;"",$P459&lt;$B459),"Resolved before Reported",IF(AND($Q459&lt;&gt;"",$Q459&lt;$B459),"Last Updated before Reported","OK")))))))</f>
        <v/>
      </c>
    </row>
    <row r="460">
      <c r="A460" s="17" t="n"/>
      <c r="B460" s="41" t="n"/>
      <c r="C460" s="42" t="n"/>
      <c r="D460" s="17" t="n"/>
      <c r="E460" s="20" t="n"/>
      <c r="F460" s="17" t="n"/>
      <c r="G460" s="17" t="n"/>
      <c r="H460" s="17" t="n"/>
      <c r="I460" s="17" t="n"/>
      <c r="J460" s="41" t="n"/>
      <c r="K460" s="17" t="n"/>
      <c r="L460" s="17" t="n"/>
      <c r="M460" s="17" t="n"/>
      <c r="N460" s="20" t="n"/>
      <c r="O460" s="42" t="n"/>
      <c r="P460" s="41" t="n"/>
      <c r="Q460" s="41" t="n"/>
      <c r="R460" s="43" t="n"/>
      <c r="S460" s="22">
        <f>IF(COUNTA($A460:$R460)=0,"",IFERROR(IF($J460="","",MAX(0,ROUND((IF(OR($K460="Closed",$K460="Canceled"),IF($P460="",$Q460,$P460),'Settings'!$B$8)-$J460)*1440,0))),""))</f>
        <v/>
      </c>
      <c r="T460" s="44">
        <f>IF(COUNTA($A460:$R460)=0,"",IFERROR(IF($B460="","",MAX(0,ROUND((IF(OR($K460="Closed",$K460="Canceled"),IF($P460="",$Q460,$P460),'Settings'!$B$8)-$B460)*24,1))),""))</f>
        <v/>
      </c>
      <c r="U460" s="44">
        <f>IF(COUNTA($A460:$R460)=0,"",IFERROR(VLOOKUP($I460,'Settings'!$A$12:$B$15,2,FALSE),""))</f>
        <v/>
      </c>
      <c r="V460" s="45">
        <f>IF(COUNTA($A460:$R460)=0,"",IFERROR(IF(OR($B460="",$U460=""),"",$B460+$U460/24),""))</f>
        <v/>
      </c>
      <c r="W460" s="25">
        <f>IF(COUNTA($A460:$R460)=0,"",IFERROR(IF($V460="","",IF(OR($K460="Closed",$K460="Canceled"),IF(IF($P460="",$Q460,$P460)&lt;=$V460,"Met","Missed"),IF('Settings'!$B$8&gt;$V460,"Overdue","Within Target"))),""))</f>
        <v/>
      </c>
      <c r="X460" s="46">
        <f>IF(COUNTA($A460:$R460)=0,"",IFERROR(ROUND($S460/60*'Settings'!$B$5,2),0))</f>
        <v/>
      </c>
      <c r="Y460" s="46">
        <f>IF(COUNTA($A460:$R460)=0,"",IFERROR($R460+$X460,0))</f>
        <v/>
      </c>
      <c r="Z460" s="25">
        <f>IF(COUNTA($A460:$R460)=0,"",IFERROR(IF(OR($K460="Closed",$K460="Canceled"),"No",IF($O460="","Missing Due Date",IF(INT($O460)&lt;INT('Settings'!$B$8),"Overdue",IF(INT($O460)=INT('Settings'!$B$8),"Due Today",IF(INT($O460)&lt;=INT('Settings'!$B$8)+'Settings'!$B$6,"Due Soon","Upcoming"))))),"Check date"))</f>
        <v/>
      </c>
      <c r="AA460" s="27">
        <f>IF(COUNTA($A460:$R460)=0,"",IF($A460="","Missing ID",IF(COUNTIF($A$5:$A$1004,$A460)&gt;1,"Duplicate ID",IF(OR($B460="",$C460="",$D460="",$H460="",$I460="",$K460="",$L460="",$Q460=""),"Missing required field",IF(AND($K460="Closed",$P460=""),"Closed without Resolved At",IF(AND($P460&lt;&gt;"",$P460&lt;$B460),"Resolved before Reported",IF(AND($Q460&lt;&gt;"",$Q460&lt;$B460),"Last Updated before Reported","OK")))))))</f>
        <v/>
      </c>
    </row>
    <row r="461">
      <c r="A461" s="17" t="n"/>
      <c r="B461" s="41" t="n"/>
      <c r="C461" s="42" t="n"/>
      <c r="D461" s="17" t="n"/>
      <c r="E461" s="20" t="n"/>
      <c r="F461" s="17" t="n"/>
      <c r="G461" s="17" t="n"/>
      <c r="H461" s="17" t="n"/>
      <c r="I461" s="17" t="n"/>
      <c r="J461" s="41" t="n"/>
      <c r="K461" s="17" t="n"/>
      <c r="L461" s="17" t="n"/>
      <c r="M461" s="17" t="n"/>
      <c r="N461" s="20" t="n"/>
      <c r="O461" s="42" t="n"/>
      <c r="P461" s="41" t="n"/>
      <c r="Q461" s="41" t="n"/>
      <c r="R461" s="43" t="n"/>
      <c r="S461" s="22">
        <f>IF(COUNTA($A461:$R461)=0,"",IFERROR(IF($J461="","",MAX(0,ROUND((IF(OR($K461="Closed",$K461="Canceled"),IF($P461="",$Q461,$P461),'Settings'!$B$8)-$J461)*1440,0))),""))</f>
        <v/>
      </c>
      <c r="T461" s="44">
        <f>IF(COUNTA($A461:$R461)=0,"",IFERROR(IF($B461="","",MAX(0,ROUND((IF(OR($K461="Closed",$K461="Canceled"),IF($P461="",$Q461,$P461),'Settings'!$B$8)-$B461)*24,1))),""))</f>
        <v/>
      </c>
      <c r="U461" s="44">
        <f>IF(COUNTA($A461:$R461)=0,"",IFERROR(VLOOKUP($I461,'Settings'!$A$12:$B$15,2,FALSE),""))</f>
        <v/>
      </c>
      <c r="V461" s="45">
        <f>IF(COUNTA($A461:$R461)=0,"",IFERROR(IF(OR($B461="",$U461=""),"",$B461+$U461/24),""))</f>
        <v/>
      </c>
      <c r="W461" s="25">
        <f>IF(COUNTA($A461:$R461)=0,"",IFERROR(IF($V461="","",IF(OR($K461="Closed",$K461="Canceled"),IF(IF($P461="",$Q461,$P461)&lt;=$V461,"Met","Missed"),IF('Settings'!$B$8&gt;$V461,"Overdue","Within Target"))),""))</f>
        <v/>
      </c>
      <c r="X461" s="46">
        <f>IF(COUNTA($A461:$R461)=0,"",IFERROR(ROUND($S461/60*'Settings'!$B$5,2),0))</f>
        <v/>
      </c>
      <c r="Y461" s="46">
        <f>IF(COUNTA($A461:$R461)=0,"",IFERROR($R461+$X461,0))</f>
        <v/>
      </c>
      <c r="Z461" s="25">
        <f>IF(COUNTA($A461:$R461)=0,"",IFERROR(IF(OR($K461="Closed",$K461="Canceled"),"No",IF($O461="","Missing Due Date",IF(INT($O461)&lt;INT('Settings'!$B$8),"Overdue",IF(INT($O461)=INT('Settings'!$B$8),"Due Today",IF(INT($O461)&lt;=INT('Settings'!$B$8)+'Settings'!$B$6,"Due Soon","Upcoming"))))),"Check date"))</f>
        <v/>
      </c>
      <c r="AA461" s="27">
        <f>IF(COUNTA($A461:$R461)=0,"",IF($A461="","Missing ID",IF(COUNTIF($A$5:$A$1004,$A461)&gt;1,"Duplicate ID",IF(OR($B461="",$C461="",$D461="",$H461="",$I461="",$K461="",$L461="",$Q461=""),"Missing required field",IF(AND($K461="Closed",$P461=""),"Closed without Resolved At",IF(AND($P461&lt;&gt;"",$P461&lt;$B461),"Resolved before Reported",IF(AND($Q461&lt;&gt;"",$Q461&lt;$B461),"Last Updated before Reported","OK")))))))</f>
        <v/>
      </c>
    </row>
    <row r="462">
      <c r="A462" s="17" t="n"/>
      <c r="B462" s="41" t="n"/>
      <c r="C462" s="42" t="n"/>
      <c r="D462" s="17" t="n"/>
      <c r="E462" s="20" t="n"/>
      <c r="F462" s="17" t="n"/>
      <c r="G462" s="17" t="n"/>
      <c r="H462" s="17" t="n"/>
      <c r="I462" s="17" t="n"/>
      <c r="J462" s="41" t="n"/>
      <c r="K462" s="17" t="n"/>
      <c r="L462" s="17" t="n"/>
      <c r="M462" s="17" t="n"/>
      <c r="N462" s="20" t="n"/>
      <c r="O462" s="42" t="n"/>
      <c r="P462" s="41" t="n"/>
      <c r="Q462" s="41" t="n"/>
      <c r="R462" s="43" t="n"/>
      <c r="S462" s="22">
        <f>IF(COUNTA($A462:$R462)=0,"",IFERROR(IF($J462="","",MAX(0,ROUND((IF(OR($K462="Closed",$K462="Canceled"),IF($P462="",$Q462,$P462),'Settings'!$B$8)-$J462)*1440,0))),""))</f>
        <v/>
      </c>
      <c r="T462" s="44">
        <f>IF(COUNTA($A462:$R462)=0,"",IFERROR(IF($B462="","",MAX(0,ROUND((IF(OR($K462="Closed",$K462="Canceled"),IF($P462="",$Q462,$P462),'Settings'!$B$8)-$B462)*24,1))),""))</f>
        <v/>
      </c>
      <c r="U462" s="44">
        <f>IF(COUNTA($A462:$R462)=0,"",IFERROR(VLOOKUP($I462,'Settings'!$A$12:$B$15,2,FALSE),""))</f>
        <v/>
      </c>
      <c r="V462" s="45">
        <f>IF(COUNTA($A462:$R462)=0,"",IFERROR(IF(OR($B462="",$U462=""),"",$B462+$U462/24),""))</f>
        <v/>
      </c>
      <c r="W462" s="25">
        <f>IF(COUNTA($A462:$R462)=0,"",IFERROR(IF($V462="","",IF(OR($K462="Closed",$K462="Canceled"),IF(IF($P462="",$Q462,$P462)&lt;=$V462,"Met","Missed"),IF('Settings'!$B$8&gt;$V462,"Overdue","Within Target"))),""))</f>
        <v/>
      </c>
      <c r="X462" s="46">
        <f>IF(COUNTA($A462:$R462)=0,"",IFERROR(ROUND($S462/60*'Settings'!$B$5,2),0))</f>
        <v/>
      </c>
      <c r="Y462" s="46">
        <f>IF(COUNTA($A462:$R462)=0,"",IFERROR($R462+$X462,0))</f>
        <v/>
      </c>
      <c r="Z462" s="25">
        <f>IF(COUNTA($A462:$R462)=0,"",IFERROR(IF(OR($K462="Closed",$K462="Canceled"),"No",IF($O462="","Missing Due Date",IF(INT($O462)&lt;INT('Settings'!$B$8),"Overdue",IF(INT($O462)=INT('Settings'!$B$8),"Due Today",IF(INT($O462)&lt;=INT('Settings'!$B$8)+'Settings'!$B$6,"Due Soon","Upcoming"))))),"Check date"))</f>
        <v/>
      </c>
      <c r="AA462" s="27">
        <f>IF(COUNTA($A462:$R462)=0,"",IF($A462="","Missing ID",IF(COUNTIF($A$5:$A$1004,$A462)&gt;1,"Duplicate ID",IF(OR($B462="",$C462="",$D462="",$H462="",$I462="",$K462="",$L462="",$Q462=""),"Missing required field",IF(AND($K462="Closed",$P462=""),"Closed without Resolved At",IF(AND($P462&lt;&gt;"",$P462&lt;$B462),"Resolved before Reported",IF(AND($Q462&lt;&gt;"",$Q462&lt;$B462),"Last Updated before Reported","OK")))))))</f>
        <v/>
      </c>
    </row>
    <row r="463">
      <c r="A463" s="17" t="n"/>
      <c r="B463" s="41" t="n"/>
      <c r="C463" s="42" t="n"/>
      <c r="D463" s="17" t="n"/>
      <c r="E463" s="20" t="n"/>
      <c r="F463" s="17" t="n"/>
      <c r="G463" s="17" t="n"/>
      <c r="H463" s="17" t="n"/>
      <c r="I463" s="17" t="n"/>
      <c r="J463" s="41" t="n"/>
      <c r="K463" s="17" t="n"/>
      <c r="L463" s="17" t="n"/>
      <c r="M463" s="17" t="n"/>
      <c r="N463" s="20" t="n"/>
      <c r="O463" s="42" t="n"/>
      <c r="P463" s="41" t="n"/>
      <c r="Q463" s="41" t="n"/>
      <c r="R463" s="43" t="n"/>
      <c r="S463" s="22">
        <f>IF(COUNTA($A463:$R463)=0,"",IFERROR(IF($J463="","",MAX(0,ROUND((IF(OR($K463="Closed",$K463="Canceled"),IF($P463="",$Q463,$P463),'Settings'!$B$8)-$J463)*1440,0))),""))</f>
        <v/>
      </c>
      <c r="T463" s="44">
        <f>IF(COUNTA($A463:$R463)=0,"",IFERROR(IF($B463="","",MAX(0,ROUND((IF(OR($K463="Closed",$K463="Canceled"),IF($P463="",$Q463,$P463),'Settings'!$B$8)-$B463)*24,1))),""))</f>
        <v/>
      </c>
      <c r="U463" s="44">
        <f>IF(COUNTA($A463:$R463)=0,"",IFERROR(VLOOKUP($I463,'Settings'!$A$12:$B$15,2,FALSE),""))</f>
        <v/>
      </c>
      <c r="V463" s="45">
        <f>IF(COUNTA($A463:$R463)=0,"",IFERROR(IF(OR($B463="",$U463=""),"",$B463+$U463/24),""))</f>
        <v/>
      </c>
      <c r="W463" s="25">
        <f>IF(COUNTA($A463:$R463)=0,"",IFERROR(IF($V463="","",IF(OR($K463="Closed",$K463="Canceled"),IF(IF($P463="",$Q463,$P463)&lt;=$V463,"Met","Missed"),IF('Settings'!$B$8&gt;$V463,"Overdue","Within Target"))),""))</f>
        <v/>
      </c>
      <c r="X463" s="46">
        <f>IF(COUNTA($A463:$R463)=0,"",IFERROR(ROUND($S463/60*'Settings'!$B$5,2),0))</f>
        <v/>
      </c>
      <c r="Y463" s="46">
        <f>IF(COUNTA($A463:$R463)=0,"",IFERROR($R463+$X463,0))</f>
        <v/>
      </c>
      <c r="Z463" s="25">
        <f>IF(COUNTA($A463:$R463)=0,"",IFERROR(IF(OR($K463="Closed",$K463="Canceled"),"No",IF($O463="","Missing Due Date",IF(INT($O463)&lt;INT('Settings'!$B$8),"Overdue",IF(INT($O463)=INT('Settings'!$B$8),"Due Today",IF(INT($O463)&lt;=INT('Settings'!$B$8)+'Settings'!$B$6,"Due Soon","Upcoming"))))),"Check date"))</f>
        <v/>
      </c>
      <c r="AA463" s="27">
        <f>IF(COUNTA($A463:$R463)=0,"",IF($A463="","Missing ID",IF(COUNTIF($A$5:$A$1004,$A463)&gt;1,"Duplicate ID",IF(OR($B463="",$C463="",$D463="",$H463="",$I463="",$K463="",$L463="",$Q463=""),"Missing required field",IF(AND($K463="Closed",$P463=""),"Closed without Resolved At",IF(AND($P463&lt;&gt;"",$P463&lt;$B463),"Resolved before Reported",IF(AND($Q463&lt;&gt;"",$Q463&lt;$B463),"Last Updated before Reported","OK")))))))</f>
        <v/>
      </c>
    </row>
    <row r="464">
      <c r="A464" s="17" t="n"/>
      <c r="B464" s="41" t="n"/>
      <c r="C464" s="42" t="n"/>
      <c r="D464" s="17" t="n"/>
      <c r="E464" s="20" t="n"/>
      <c r="F464" s="17" t="n"/>
      <c r="G464" s="17" t="n"/>
      <c r="H464" s="17" t="n"/>
      <c r="I464" s="17" t="n"/>
      <c r="J464" s="41" t="n"/>
      <c r="K464" s="17" t="n"/>
      <c r="L464" s="17" t="n"/>
      <c r="M464" s="17" t="n"/>
      <c r="N464" s="20" t="n"/>
      <c r="O464" s="42" t="n"/>
      <c r="P464" s="41" t="n"/>
      <c r="Q464" s="41" t="n"/>
      <c r="R464" s="43" t="n"/>
      <c r="S464" s="22">
        <f>IF(COUNTA($A464:$R464)=0,"",IFERROR(IF($J464="","",MAX(0,ROUND((IF(OR($K464="Closed",$K464="Canceled"),IF($P464="",$Q464,$P464),'Settings'!$B$8)-$J464)*1440,0))),""))</f>
        <v/>
      </c>
      <c r="T464" s="44">
        <f>IF(COUNTA($A464:$R464)=0,"",IFERROR(IF($B464="","",MAX(0,ROUND((IF(OR($K464="Closed",$K464="Canceled"),IF($P464="",$Q464,$P464),'Settings'!$B$8)-$B464)*24,1))),""))</f>
        <v/>
      </c>
      <c r="U464" s="44">
        <f>IF(COUNTA($A464:$R464)=0,"",IFERROR(VLOOKUP($I464,'Settings'!$A$12:$B$15,2,FALSE),""))</f>
        <v/>
      </c>
      <c r="V464" s="45">
        <f>IF(COUNTA($A464:$R464)=0,"",IFERROR(IF(OR($B464="",$U464=""),"",$B464+$U464/24),""))</f>
        <v/>
      </c>
      <c r="W464" s="25">
        <f>IF(COUNTA($A464:$R464)=0,"",IFERROR(IF($V464="","",IF(OR($K464="Closed",$K464="Canceled"),IF(IF($P464="",$Q464,$P464)&lt;=$V464,"Met","Missed"),IF('Settings'!$B$8&gt;$V464,"Overdue","Within Target"))),""))</f>
        <v/>
      </c>
      <c r="X464" s="46">
        <f>IF(COUNTA($A464:$R464)=0,"",IFERROR(ROUND($S464/60*'Settings'!$B$5,2),0))</f>
        <v/>
      </c>
      <c r="Y464" s="46">
        <f>IF(COUNTA($A464:$R464)=0,"",IFERROR($R464+$X464,0))</f>
        <v/>
      </c>
      <c r="Z464" s="25">
        <f>IF(COUNTA($A464:$R464)=0,"",IFERROR(IF(OR($K464="Closed",$K464="Canceled"),"No",IF($O464="","Missing Due Date",IF(INT($O464)&lt;INT('Settings'!$B$8),"Overdue",IF(INT($O464)=INT('Settings'!$B$8),"Due Today",IF(INT($O464)&lt;=INT('Settings'!$B$8)+'Settings'!$B$6,"Due Soon","Upcoming"))))),"Check date"))</f>
        <v/>
      </c>
      <c r="AA464" s="27">
        <f>IF(COUNTA($A464:$R464)=0,"",IF($A464="","Missing ID",IF(COUNTIF($A$5:$A$1004,$A464)&gt;1,"Duplicate ID",IF(OR($B464="",$C464="",$D464="",$H464="",$I464="",$K464="",$L464="",$Q464=""),"Missing required field",IF(AND($K464="Closed",$P464=""),"Closed without Resolved At",IF(AND($P464&lt;&gt;"",$P464&lt;$B464),"Resolved before Reported",IF(AND($Q464&lt;&gt;"",$Q464&lt;$B464),"Last Updated before Reported","OK")))))))</f>
        <v/>
      </c>
    </row>
    <row r="465">
      <c r="A465" s="17" t="n"/>
      <c r="B465" s="41" t="n"/>
      <c r="C465" s="42" t="n"/>
      <c r="D465" s="17" t="n"/>
      <c r="E465" s="20" t="n"/>
      <c r="F465" s="17" t="n"/>
      <c r="G465" s="17" t="n"/>
      <c r="H465" s="17" t="n"/>
      <c r="I465" s="17" t="n"/>
      <c r="J465" s="41" t="n"/>
      <c r="K465" s="17" t="n"/>
      <c r="L465" s="17" t="n"/>
      <c r="M465" s="17" t="n"/>
      <c r="N465" s="20" t="n"/>
      <c r="O465" s="42" t="n"/>
      <c r="P465" s="41" t="n"/>
      <c r="Q465" s="41" t="n"/>
      <c r="R465" s="43" t="n"/>
      <c r="S465" s="22">
        <f>IF(COUNTA($A465:$R465)=0,"",IFERROR(IF($J465="","",MAX(0,ROUND((IF(OR($K465="Closed",$K465="Canceled"),IF($P465="",$Q465,$P465),'Settings'!$B$8)-$J465)*1440,0))),""))</f>
        <v/>
      </c>
      <c r="T465" s="44">
        <f>IF(COUNTA($A465:$R465)=0,"",IFERROR(IF($B465="","",MAX(0,ROUND((IF(OR($K465="Closed",$K465="Canceled"),IF($P465="",$Q465,$P465),'Settings'!$B$8)-$B465)*24,1))),""))</f>
        <v/>
      </c>
      <c r="U465" s="44">
        <f>IF(COUNTA($A465:$R465)=0,"",IFERROR(VLOOKUP($I465,'Settings'!$A$12:$B$15,2,FALSE),""))</f>
        <v/>
      </c>
      <c r="V465" s="45">
        <f>IF(COUNTA($A465:$R465)=0,"",IFERROR(IF(OR($B465="",$U465=""),"",$B465+$U465/24),""))</f>
        <v/>
      </c>
      <c r="W465" s="25">
        <f>IF(COUNTA($A465:$R465)=0,"",IFERROR(IF($V465="","",IF(OR($K465="Closed",$K465="Canceled"),IF(IF($P465="",$Q465,$P465)&lt;=$V465,"Met","Missed"),IF('Settings'!$B$8&gt;$V465,"Overdue","Within Target"))),""))</f>
        <v/>
      </c>
      <c r="X465" s="46">
        <f>IF(COUNTA($A465:$R465)=0,"",IFERROR(ROUND($S465/60*'Settings'!$B$5,2),0))</f>
        <v/>
      </c>
      <c r="Y465" s="46">
        <f>IF(COUNTA($A465:$R465)=0,"",IFERROR($R465+$X465,0))</f>
        <v/>
      </c>
      <c r="Z465" s="25">
        <f>IF(COUNTA($A465:$R465)=0,"",IFERROR(IF(OR($K465="Closed",$K465="Canceled"),"No",IF($O465="","Missing Due Date",IF(INT($O465)&lt;INT('Settings'!$B$8),"Overdue",IF(INT($O465)=INT('Settings'!$B$8),"Due Today",IF(INT($O465)&lt;=INT('Settings'!$B$8)+'Settings'!$B$6,"Due Soon","Upcoming"))))),"Check date"))</f>
        <v/>
      </c>
      <c r="AA465" s="27">
        <f>IF(COUNTA($A465:$R465)=0,"",IF($A465="","Missing ID",IF(COUNTIF($A$5:$A$1004,$A465)&gt;1,"Duplicate ID",IF(OR($B465="",$C465="",$D465="",$H465="",$I465="",$K465="",$L465="",$Q465=""),"Missing required field",IF(AND($K465="Closed",$P465=""),"Closed without Resolved At",IF(AND($P465&lt;&gt;"",$P465&lt;$B465),"Resolved before Reported",IF(AND($Q465&lt;&gt;"",$Q465&lt;$B465),"Last Updated before Reported","OK")))))))</f>
        <v/>
      </c>
    </row>
    <row r="466">
      <c r="A466" s="17" t="n"/>
      <c r="B466" s="41" t="n"/>
      <c r="C466" s="42" t="n"/>
      <c r="D466" s="17" t="n"/>
      <c r="E466" s="20" t="n"/>
      <c r="F466" s="17" t="n"/>
      <c r="G466" s="17" t="n"/>
      <c r="H466" s="17" t="n"/>
      <c r="I466" s="17" t="n"/>
      <c r="J466" s="41" t="n"/>
      <c r="K466" s="17" t="n"/>
      <c r="L466" s="17" t="n"/>
      <c r="M466" s="17" t="n"/>
      <c r="N466" s="20" t="n"/>
      <c r="O466" s="42" t="n"/>
      <c r="P466" s="41" t="n"/>
      <c r="Q466" s="41" t="n"/>
      <c r="R466" s="43" t="n"/>
      <c r="S466" s="22">
        <f>IF(COUNTA($A466:$R466)=0,"",IFERROR(IF($J466="","",MAX(0,ROUND((IF(OR($K466="Closed",$K466="Canceled"),IF($P466="",$Q466,$P466),'Settings'!$B$8)-$J466)*1440,0))),""))</f>
        <v/>
      </c>
      <c r="T466" s="44">
        <f>IF(COUNTA($A466:$R466)=0,"",IFERROR(IF($B466="","",MAX(0,ROUND((IF(OR($K466="Closed",$K466="Canceled"),IF($P466="",$Q466,$P466),'Settings'!$B$8)-$B466)*24,1))),""))</f>
        <v/>
      </c>
      <c r="U466" s="44">
        <f>IF(COUNTA($A466:$R466)=0,"",IFERROR(VLOOKUP($I466,'Settings'!$A$12:$B$15,2,FALSE),""))</f>
        <v/>
      </c>
      <c r="V466" s="45">
        <f>IF(COUNTA($A466:$R466)=0,"",IFERROR(IF(OR($B466="",$U466=""),"",$B466+$U466/24),""))</f>
        <v/>
      </c>
      <c r="W466" s="25">
        <f>IF(COUNTA($A466:$R466)=0,"",IFERROR(IF($V466="","",IF(OR($K466="Closed",$K466="Canceled"),IF(IF($P466="",$Q466,$P466)&lt;=$V466,"Met","Missed"),IF('Settings'!$B$8&gt;$V466,"Overdue","Within Target"))),""))</f>
        <v/>
      </c>
      <c r="X466" s="46">
        <f>IF(COUNTA($A466:$R466)=0,"",IFERROR(ROUND($S466/60*'Settings'!$B$5,2),0))</f>
        <v/>
      </c>
      <c r="Y466" s="46">
        <f>IF(COUNTA($A466:$R466)=0,"",IFERROR($R466+$X466,0))</f>
        <v/>
      </c>
      <c r="Z466" s="25">
        <f>IF(COUNTA($A466:$R466)=0,"",IFERROR(IF(OR($K466="Closed",$K466="Canceled"),"No",IF($O466="","Missing Due Date",IF(INT($O466)&lt;INT('Settings'!$B$8),"Overdue",IF(INT($O466)=INT('Settings'!$B$8),"Due Today",IF(INT($O466)&lt;=INT('Settings'!$B$8)+'Settings'!$B$6,"Due Soon","Upcoming"))))),"Check date"))</f>
        <v/>
      </c>
      <c r="AA466" s="27">
        <f>IF(COUNTA($A466:$R466)=0,"",IF($A466="","Missing ID",IF(COUNTIF($A$5:$A$1004,$A466)&gt;1,"Duplicate ID",IF(OR($B466="",$C466="",$D466="",$H466="",$I466="",$K466="",$L466="",$Q466=""),"Missing required field",IF(AND($K466="Closed",$P466=""),"Closed without Resolved At",IF(AND($P466&lt;&gt;"",$P466&lt;$B466),"Resolved before Reported",IF(AND($Q466&lt;&gt;"",$Q466&lt;$B466),"Last Updated before Reported","OK")))))))</f>
        <v/>
      </c>
    </row>
    <row r="467">
      <c r="A467" s="17" t="n"/>
      <c r="B467" s="41" t="n"/>
      <c r="C467" s="42" t="n"/>
      <c r="D467" s="17" t="n"/>
      <c r="E467" s="20" t="n"/>
      <c r="F467" s="17" t="n"/>
      <c r="G467" s="17" t="n"/>
      <c r="H467" s="17" t="n"/>
      <c r="I467" s="17" t="n"/>
      <c r="J467" s="41" t="n"/>
      <c r="K467" s="17" t="n"/>
      <c r="L467" s="17" t="n"/>
      <c r="M467" s="17" t="n"/>
      <c r="N467" s="20" t="n"/>
      <c r="O467" s="42" t="n"/>
      <c r="P467" s="41" t="n"/>
      <c r="Q467" s="41" t="n"/>
      <c r="R467" s="43" t="n"/>
      <c r="S467" s="22">
        <f>IF(COUNTA($A467:$R467)=0,"",IFERROR(IF($J467="","",MAX(0,ROUND((IF(OR($K467="Closed",$K467="Canceled"),IF($P467="",$Q467,$P467),'Settings'!$B$8)-$J467)*1440,0))),""))</f>
        <v/>
      </c>
      <c r="T467" s="44">
        <f>IF(COUNTA($A467:$R467)=0,"",IFERROR(IF($B467="","",MAX(0,ROUND((IF(OR($K467="Closed",$K467="Canceled"),IF($P467="",$Q467,$P467),'Settings'!$B$8)-$B467)*24,1))),""))</f>
        <v/>
      </c>
      <c r="U467" s="44">
        <f>IF(COUNTA($A467:$R467)=0,"",IFERROR(VLOOKUP($I467,'Settings'!$A$12:$B$15,2,FALSE),""))</f>
        <v/>
      </c>
      <c r="V467" s="45">
        <f>IF(COUNTA($A467:$R467)=0,"",IFERROR(IF(OR($B467="",$U467=""),"",$B467+$U467/24),""))</f>
        <v/>
      </c>
      <c r="W467" s="25">
        <f>IF(COUNTA($A467:$R467)=0,"",IFERROR(IF($V467="","",IF(OR($K467="Closed",$K467="Canceled"),IF(IF($P467="",$Q467,$P467)&lt;=$V467,"Met","Missed"),IF('Settings'!$B$8&gt;$V467,"Overdue","Within Target"))),""))</f>
        <v/>
      </c>
      <c r="X467" s="46">
        <f>IF(COUNTA($A467:$R467)=0,"",IFERROR(ROUND($S467/60*'Settings'!$B$5,2),0))</f>
        <v/>
      </c>
      <c r="Y467" s="46">
        <f>IF(COUNTA($A467:$R467)=0,"",IFERROR($R467+$X467,0))</f>
        <v/>
      </c>
      <c r="Z467" s="25">
        <f>IF(COUNTA($A467:$R467)=0,"",IFERROR(IF(OR($K467="Closed",$K467="Canceled"),"No",IF($O467="","Missing Due Date",IF(INT($O467)&lt;INT('Settings'!$B$8),"Overdue",IF(INT($O467)=INT('Settings'!$B$8),"Due Today",IF(INT($O467)&lt;=INT('Settings'!$B$8)+'Settings'!$B$6,"Due Soon","Upcoming"))))),"Check date"))</f>
        <v/>
      </c>
      <c r="AA467" s="27">
        <f>IF(COUNTA($A467:$R467)=0,"",IF($A467="","Missing ID",IF(COUNTIF($A$5:$A$1004,$A467)&gt;1,"Duplicate ID",IF(OR($B467="",$C467="",$D467="",$H467="",$I467="",$K467="",$L467="",$Q467=""),"Missing required field",IF(AND($K467="Closed",$P467=""),"Closed without Resolved At",IF(AND($P467&lt;&gt;"",$P467&lt;$B467),"Resolved before Reported",IF(AND($Q467&lt;&gt;"",$Q467&lt;$B467),"Last Updated before Reported","OK")))))))</f>
        <v/>
      </c>
    </row>
    <row r="468">
      <c r="A468" s="17" t="n"/>
      <c r="B468" s="41" t="n"/>
      <c r="C468" s="42" t="n"/>
      <c r="D468" s="17" t="n"/>
      <c r="E468" s="20" t="n"/>
      <c r="F468" s="17" t="n"/>
      <c r="G468" s="17" t="n"/>
      <c r="H468" s="17" t="n"/>
      <c r="I468" s="17" t="n"/>
      <c r="J468" s="41" t="n"/>
      <c r="K468" s="17" t="n"/>
      <c r="L468" s="17" t="n"/>
      <c r="M468" s="17" t="n"/>
      <c r="N468" s="20" t="n"/>
      <c r="O468" s="42" t="n"/>
      <c r="P468" s="41" t="n"/>
      <c r="Q468" s="41" t="n"/>
      <c r="R468" s="43" t="n"/>
      <c r="S468" s="22">
        <f>IF(COUNTA($A468:$R468)=0,"",IFERROR(IF($J468="","",MAX(0,ROUND((IF(OR($K468="Closed",$K468="Canceled"),IF($P468="",$Q468,$P468),'Settings'!$B$8)-$J468)*1440,0))),""))</f>
        <v/>
      </c>
      <c r="T468" s="44">
        <f>IF(COUNTA($A468:$R468)=0,"",IFERROR(IF($B468="","",MAX(0,ROUND((IF(OR($K468="Closed",$K468="Canceled"),IF($P468="",$Q468,$P468),'Settings'!$B$8)-$B468)*24,1))),""))</f>
        <v/>
      </c>
      <c r="U468" s="44">
        <f>IF(COUNTA($A468:$R468)=0,"",IFERROR(VLOOKUP($I468,'Settings'!$A$12:$B$15,2,FALSE),""))</f>
        <v/>
      </c>
      <c r="V468" s="45">
        <f>IF(COUNTA($A468:$R468)=0,"",IFERROR(IF(OR($B468="",$U468=""),"",$B468+$U468/24),""))</f>
        <v/>
      </c>
      <c r="W468" s="25">
        <f>IF(COUNTA($A468:$R468)=0,"",IFERROR(IF($V468="","",IF(OR($K468="Closed",$K468="Canceled"),IF(IF($P468="",$Q468,$P468)&lt;=$V468,"Met","Missed"),IF('Settings'!$B$8&gt;$V468,"Overdue","Within Target"))),""))</f>
        <v/>
      </c>
      <c r="X468" s="46">
        <f>IF(COUNTA($A468:$R468)=0,"",IFERROR(ROUND($S468/60*'Settings'!$B$5,2),0))</f>
        <v/>
      </c>
      <c r="Y468" s="46">
        <f>IF(COUNTA($A468:$R468)=0,"",IFERROR($R468+$X468,0))</f>
        <v/>
      </c>
      <c r="Z468" s="25">
        <f>IF(COUNTA($A468:$R468)=0,"",IFERROR(IF(OR($K468="Closed",$K468="Canceled"),"No",IF($O468="","Missing Due Date",IF(INT($O468)&lt;INT('Settings'!$B$8),"Overdue",IF(INT($O468)=INT('Settings'!$B$8),"Due Today",IF(INT($O468)&lt;=INT('Settings'!$B$8)+'Settings'!$B$6,"Due Soon","Upcoming"))))),"Check date"))</f>
        <v/>
      </c>
      <c r="AA468" s="27">
        <f>IF(COUNTA($A468:$R468)=0,"",IF($A468="","Missing ID",IF(COUNTIF($A$5:$A$1004,$A468)&gt;1,"Duplicate ID",IF(OR($B468="",$C468="",$D468="",$H468="",$I468="",$K468="",$L468="",$Q468=""),"Missing required field",IF(AND($K468="Closed",$P468=""),"Closed without Resolved At",IF(AND($P468&lt;&gt;"",$P468&lt;$B468),"Resolved before Reported",IF(AND($Q468&lt;&gt;"",$Q468&lt;$B468),"Last Updated before Reported","OK")))))))</f>
        <v/>
      </c>
    </row>
    <row r="469">
      <c r="A469" s="17" t="n"/>
      <c r="B469" s="41" t="n"/>
      <c r="C469" s="42" t="n"/>
      <c r="D469" s="17" t="n"/>
      <c r="E469" s="20" t="n"/>
      <c r="F469" s="17" t="n"/>
      <c r="G469" s="17" t="n"/>
      <c r="H469" s="17" t="n"/>
      <c r="I469" s="17" t="n"/>
      <c r="J469" s="41" t="n"/>
      <c r="K469" s="17" t="n"/>
      <c r="L469" s="17" t="n"/>
      <c r="M469" s="17" t="n"/>
      <c r="N469" s="20" t="n"/>
      <c r="O469" s="42" t="n"/>
      <c r="P469" s="41" t="n"/>
      <c r="Q469" s="41" t="n"/>
      <c r="R469" s="43" t="n"/>
      <c r="S469" s="22">
        <f>IF(COUNTA($A469:$R469)=0,"",IFERROR(IF($J469="","",MAX(0,ROUND((IF(OR($K469="Closed",$K469="Canceled"),IF($P469="",$Q469,$P469),'Settings'!$B$8)-$J469)*1440,0))),""))</f>
        <v/>
      </c>
      <c r="T469" s="44">
        <f>IF(COUNTA($A469:$R469)=0,"",IFERROR(IF($B469="","",MAX(0,ROUND((IF(OR($K469="Closed",$K469="Canceled"),IF($P469="",$Q469,$P469),'Settings'!$B$8)-$B469)*24,1))),""))</f>
        <v/>
      </c>
      <c r="U469" s="44">
        <f>IF(COUNTA($A469:$R469)=0,"",IFERROR(VLOOKUP($I469,'Settings'!$A$12:$B$15,2,FALSE),""))</f>
        <v/>
      </c>
      <c r="V469" s="45">
        <f>IF(COUNTA($A469:$R469)=0,"",IFERROR(IF(OR($B469="",$U469=""),"",$B469+$U469/24),""))</f>
        <v/>
      </c>
      <c r="W469" s="25">
        <f>IF(COUNTA($A469:$R469)=0,"",IFERROR(IF($V469="","",IF(OR($K469="Closed",$K469="Canceled"),IF(IF($P469="",$Q469,$P469)&lt;=$V469,"Met","Missed"),IF('Settings'!$B$8&gt;$V469,"Overdue","Within Target"))),""))</f>
        <v/>
      </c>
      <c r="X469" s="46">
        <f>IF(COUNTA($A469:$R469)=0,"",IFERROR(ROUND($S469/60*'Settings'!$B$5,2),0))</f>
        <v/>
      </c>
      <c r="Y469" s="46">
        <f>IF(COUNTA($A469:$R469)=0,"",IFERROR($R469+$X469,0))</f>
        <v/>
      </c>
      <c r="Z469" s="25">
        <f>IF(COUNTA($A469:$R469)=0,"",IFERROR(IF(OR($K469="Closed",$K469="Canceled"),"No",IF($O469="","Missing Due Date",IF(INT($O469)&lt;INT('Settings'!$B$8),"Overdue",IF(INT($O469)=INT('Settings'!$B$8),"Due Today",IF(INT($O469)&lt;=INT('Settings'!$B$8)+'Settings'!$B$6,"Due Soon","Upcoming"))))),"Check date"))</f>
        <v/>
      </c>
      <c r="AA469" s="27">
        <f>IF(COUNTA($A469:$R469)=0,"",IF($A469="","Missing ID",IF(COUNTIF($A$5:$A$1004,$A469)&gt;1,"Duplicate ID",IF(OR($B469="",$C469="",$D469="",$H469="",$I469="",$K469="",$L469="",$Q469=""),"Missing required field",IF(AND($K469="Closed",$P469=""),"Closed without Resolved At",IF(AND($P469&lt;&gt;"",$P469&lt;$B469),"Resolved before Reported",IF(AND($Q469&lt;&gt;"",$Q469&lt;$B469),"Last Updated before Reported","OK")))))))</f>
        <v/>
      </c>
    </row>
    <row r="470">
      <c r="A470" s="17" t="n"/>
      <c r="B470" s="41" t="n"/>
      <c r="C470" s="42" t="n"/>
      <c r="D470" s="17" t="n"/>
      <c r="E470" s="20" t="n"/>
      <c r="F470" s="17" t="n"/>
      <c r="G470" s="17" t="n"/>
      <c r="H470" s="17" t="n"/>
      <c r="I470" s="17" t="n"/>
      <c r="J470" s="41" t="n"/>
      <c r="K470" s="17" t="n"/>
      <c r="L470" s="17" t="n"/>
      <c r="M470" s="17" t="n"/>
      <c r="N470" s="20" t="n"/>
      <c r="O470" s="42" t="n"/>
      <c r="P470" s="41" t="n"/>
      <c r="Q470" s="41" t="n"/>
      <c r="R470" s="43" t="n"/>
      <c r="S470" s="22">
        <f>IF(COUNTA($A470:$R470)=0,"",IFERROR(IF($J470="","",MAX(0,ROUND((IF(OR($K470="Closed",$K470="Canceled"),IF($P470="",$Q470,$P470),'Settings'!$B$8)-$J470)*1440,0))),""))</f>
        <v/>
      </c>
      <c r="T470" s="44">
        <f>IF(COUNTA($A470:$R470)=0,"",IFERROR(IF($B470="","",MAX(0,ROUND((IF(OR($K470="Closed",$K470="Canceled"),IF($P470="",$Q470,$P470),'Settings'!$B$8)-$B470)*24,1))),""))</f>
        <v/>
      </c>
      <c r="U470" s="44">
        <f>IF(COUNTA($A470:$R470)=0,"",IFERROR(VLOOKUP($I470,'Settings'!$A$12:$B$15,2,FALSE),""))</f>
        <v/>
      </c>
      <c r="V470" s="45">
        <f>IF(COUNTA($A470:$R470)=0,"",IFERROR(IF(OR($B470="",$U470=""),"",$B470+$U470/24),""))</f>
        <v/>
      </c>
      <c r="W470" s="25">
        <f>IF(COUNTA($A470:$R470)=0,"",IFERROR(IF($V470="","",IF(OR($K470="Closed",$K470="Canceled"),IF(IF($P470="",$Q470,$P470)&lt;=$V470,"Met","Missed"),IF('Settings'!$B$8&gt;$V470,"Overdue","Within Target"))),""))</f>
        <v/>
      </c>
      <c r="X470" s="46">
        <f>IF(COUNTA($A470:$R470)=0,"",IFERROR(ROUND($S470/60*'Settings'!$B$5,2),0))</f>
        <v/>
      </c>
      <c r="Y470" s="46">
        <f>IF(COUNTA($A470:$R470)=0,"",IFERROR($R470+$X470,0))</f>
        <v/>
      </c>
      <c r="Z470" s="25">
        <f>IF(COUNTA($A470:$R470)=0,"",IFERROR(IF(OR($K470="Closed",$K470="Canceled"),"No",IF($O470="","Missing Due Date",IF(INT($O470)&lt;INT('Settings'!$B$8),"Overdue",IF(INT($O470)=INT('Settings'!$B$8),"Due Today",IF(INT($O470)&lt;=INT('Settings'!$B$8)+'Settings'!$B$6,"Due Soon","Upcoming"))))),"Check date"))</f>
        <v/>
      </c>
      <c r="AA470" s="27">
        <f>IF(COUNTA($A470:$R470)=0,"",IF($A470="","Missing ID",IF(COUNTIF($A$5:$A$1004,$A470)&gt;1,"Duplicate ID",IF(OR($B470="",$C470="",$D470="",$H470="",$I470="",$K470="",$L470="",$Q470=""),"Missing required field",IF(AND($K470="Closed",$P470=""),"Closed without Resolved At",IF(AND($P470&lt;&gt;"",$P470&lt;$B470),"Resolved before Reported",IF(AND($Q470&lt;&gt;"",$Q470&lt;$B470),"Last Updated before Reported","OK")))))))</f>
        <v/>
      </c>
    </row>
    <row r="471">
      <c r="A471" s="17" t="n"/>
      <c r="B471" s="41" t="n"/>
      <c r="C471" s="42" t="n"/>
      <c r="D471" s="17" t="n"/>
      <c r="E471" s="20" t="n"/>
      <c r="F471" s="17" t="n"/>
      <c r="G471" s="17" t="n"/>
      <c r="H471" s="17" t="n"/>
      <c r="I471" s="17" t="n"/>
      <c r="J471" s="41" t="n"/>
      <c r="K471" s="17" t="n"/>
      <c r="L471" s="17" t="n"/>
      <c r="M471" s="17" t="n"/>
      <c r="N471" s="20" t="n"/>
      <c r="O471" s="42" t="n"/>
      <c r="P471" s="41" t="n"/>
      <c r="Q471" s="41" t="n"/>
      <c r="R471" s="43" t="n"/>
      <c r="S471" s="22">
        <f>IF(COUNTA($A471:$R471)=0,"",IFERROR(IF($J471="","",MAX(0,ROUND((IF(OR($K471="Closed",$K471="Canceled"),IF($P471="",$Q471,$P471),'Settings'!$B$8)-$J471)*1440,0))),""))</f>
        <v/>
      </c>
      <c r="T471" s="44">
        <f>IF(COUNTA($A471:$R471)=0,"",IFERROR(IF($B471="","",MAX(0,ROUND((IF(OR($K471="Closed",$K471="Canceled"),IF($P471="",$Q471,$P471),'Settings'!$B$8)-$B471)*24,1))),""))</f>
        <v/>
      </c>
      <c r="U471" s="44">
        <f>IF(COUNTA($A471:$R471)=0,"",IFERROR(VLOOKUP($I471,'Settings'!$A$12:$B$15,2,FALSE),""))</f>
        <v/>
      </c>
      <c r="V471" s="45">
        <f>IF(COUNTA($A471:$R471)=0,"",IFERROR(IF(OR($B471="",$U471=""),"",$B471+$U471/24),""))</f>
        <v/>
      </c>
      <c r="W471" s="25">
        <f>IF(COUNTA($A471:$R471)=0,"",IFERROR(IF($V471="","",IF(OR($K471="Closed",$K471="Canceled"),IF(IF($P471="",$Q471,$P471)&lt;=$V471,"Met","Missed"),IF('Settings'!$B$8&gt;$V471,"Overdue","Within Target"))),""))</f>
        <v/>
      </c>
      <c r="X471" s="46">
        <f>IF(COUNTA($A471:$R471)=0,"",IFERROR(ROUND($S471/60*'Settings'!$B$5,2),0))</f>
        <v/>
      </c>
      <c r="Y471" s="46">
        <f>IF(COUNTA($A471:$R471)=0,"",IFERROR($R471+$X471,0))</f>
        <v/>
      </c>
      <c r="Z471" s="25">
        <f>IF(COUNTA($A471:$R471)=0,"",IFERROR(IF(OR($K471="Closed",$K471="Canceled"),"No",IF($O471="","Missing Due Date",IF(INT($O471)&lt;INT('Settings'!$B$8),"Overdue",IF(INT($O471)=INT('Settings'!$B$8),"Due Today",IF(INT($O471)&lt;=INT('Settings'!$B$8)+'Settings'!$B$6,"Due Soon","Upcoming"))))),"Check date"))</f>
        <v/>
      </c>
      <c r="AA471" s="27">
        <f>IF(COUNTA($A471:$R471)=0,"",IF($A471="","Missing ID",IF(COUNTIF($A$5:$A$1004,$A471)&gt;1,"Duplicate ID",IF(OR($B471="",$C471="",$D471="",$H471="",$I471="",$K471="",$L471="",$Q471=""),"Missing required field",IF(AND($K471="Closed",$P471=""),"Closed without Resolved At",IF(AND($P471&lt;&gt;"",$P471&lt;$B471),"Resolved before Reported",IF(AND($Q471&lt;&gt;"",$Q471&lt;$B471),"Last Updated before Reported","OK")))))))</f>
        <v/>
      </c>
    </row>
    <row r="472">
      <c r="A472" s="17" t="n"/>
      <c r="B472" s="41" t="n"/>
      <c r="C472" s="42" t="n"/>
      <c r="D472" s="17" t="n"/>
      <c r="E472" s="20" t="n"/>
      <c r="F472" s="17" t="n"/>
      <c r="G472" s="17" t="n"/>
      <c r="H472" s="17" t="n"/>
      <c r="I472" s="17" t="n"/>
      <c r="J472" s="41" t="n"/>
      <c r="K472" s="17" t="n"/>
      <c r="L472" s="17" t="n"/>
      <c r="M472" s="17" t="n"/>
      <c r="N472" s="20" t="n"/>
      <c r="O472" s="42" t="n"/>
      <c r="P472" s="41" t="n"/>
      <c r="Q472" s="41" t="n"/>
      <c r="R472" s="43" t="n"/>
      <c r="S472" s="22">
        <f>IF(COUNTA($A472:$R472)=0,"",IFERROR(IF($J472="","",MAX(0,ROUND((IF(OR($K472="Closed",$K472="Canceled"),IF($P472="",$Q472,$P472),'Settings'!$B$8)-$J472)*1440,0))),""))</f>
        <v/>
      </c>
      <c r="T472" s="44">
        <f>IF(COUNTA($A472:$R472)=0,"",IFERROR(IF($B472="","",MAX(0,ROUND((IF(OR($K472="Closed",$K472="Canceled"),IF($P472="",$Q472,$P472),'Settings'!$B$8)-$B472)*24,1))),""))</f>
        <v/>
      </c>
      <c r="U472" s="44">
        <f>IF(COUNTA($A472:$R472)=0,"",IFERROR(VLOOKUP($I472,'Settings'!$A$12:$B$15,2,FALSE),""))</f>
        <v/>
      </c>
      <c r="V472" s="45">
        <f>IF(COUNTA($A472:$R472)=0,"",IFERROR(IF(OR($B472="",$U472=""),"",$B472+$U472/24),""))</f>
        <v/>
      </c>
      <c r="W472" s="25">
        <f>IF(COUNTA($A472:$R472)=0,"",IFERROR(IF($V472="","",IF(OR($K472="Closed",$K472="Canceled"),IF(IF($P472="",$Q472,$P472)&lt;=$V472,"Met","Missed"),IF('Settings'!$B$8&gt;$V472,"Overdue","Within Target"))),""))</f>
        <v/>
      </c>
      <c r="X472" s="46">
        <f>IF(COUNTA($A472:$R472)=0,"",IFERROR(ROUND($S472/60*'Settings'!$B$5,2),0))</f>
        <v/>
      </c>
      <c r="Y472" s="46">
        <f>IF(COUNTA($A472:$R472)=0,"",IFERROR($R472+$X472,0))</f>
        <v/>
      </c>
      <c r="Z472" s="25">
        <f>IF(COUNTA($A472:$R472)=0,"",IFERROR(IF(OR($K472="Closed",$K472="Canceled"),"No",IF($O472="","Missing Due Date",IF(INT($O472)&lt;INT('Settings'!$B$8),"Overdue",IF(INT($O472)=INT('Settings'!$B$8),"Due Today",IF(INT($O472)&lt;=INT('Settings'!$B$8)+'Settings'!$B$6,"Due Soon","Upcoming"))))),"Check date"))</f>
        <v/>
      </c>
      <c r="AA472" s="27">
        <f>IF(COUNTA($A472:$R472)=0,"",IF($A472="","Missing ID",IF(COUNTIF($A$5:$A$1004,$A472)&gt;1,"Duplicate ID",IF(OR($B472="",$C472="",$D472="",$H472="",$I472="",$K472="",$L472="",$Q472=""),"Missing required field",IF(AND($K472="Closed",$P472=""),"Closed without Resolved At",IF(AND($P472&lt;&gt;"",$P472&lt;$B472),"Resolved before Reported",IF(AND($Q472&lt;&gt;"",$Q472&lt;$B472),"Last Updated before Reported","OK")))))))</f>
        <v/>
      </c>
    </row>
    <row r="473">
      <c r="A473" s="17" t="n"/>
      <c r="B473" s="41" t="n"/>
      <c r="C473" s="42" t="n"/>
      <c r="D473" s="17" t="n"/>
      <c r="E473" s="20" t="n"/>
      <c r="F473" s="17" t="n"/>
      <c r="G473" s="17" t="n"/>
      <c r="H473" s="17" t="n"/>
      <c r="I473" s="17" t="n"/>
      <c r="J473" s="41" t="n"/>
      <c r="K473" s="17" t="n"/>
      <c r="L473" s="17" t="n"/>
      <c r="M473" s="17" t="n"/>
      <c r="N473" s="20" t="n"/>
      <c r="O473" s="42" t="n"/>
      <c r="P473" s="41" t="n"/>
      <c r="Q473" s="41" t="n"/>
      <c r="R473" s="43" t="n"/>
      <c r="S473" s="22">
        <f>IF(COUNTA($A473:$R473)=0,"",IFERROR(IF($J473="","",MAX(0,ROUND((IF(OR($K473="Closed",$K473="Canceled"),IF($P473="",$Q473,$P473),'Settings'!$B$8)-$J473)*1440,0))),""))</f>
        <v/>
      </c>
      <c r="T473" s="44">
        <f>IF(COUNTA($A473:$R473)=0,"",IFERROR(IF($B473="","",MAX(0,ROUND((IF(OR($K473="Closed",$K473="Canceled"),IF($P473="",$Q473,$P473),'Settings'!$B$8)-$B473)*24,1))),""))</f>
        <v/>
      </c>
      <c r="U473" s="44">
        <f>IF(COUNTA($A473:$R473)=0,"",IFERROR(VLOOKUP($I473,'Settings'!$A$12:$B$15,2,FALSE),""))</f>
        <v/>
      </c>
      <c r="V473" s="45">
        <f>IF(COUNTA($A473:$R473)=0,"",IFERROR(IF(OR($B473="",$U473=""),"",$B473+$U473/24),""))</f>
        <v/>
      </c>
      <c r="W473" s="25">
        <f>IF(COUNTA($A473:$R473)=0,"",IFERROR(IF($V473="","",IF(OR($K473="Closed",$K473="Canceled"),IF(IF($P473="",$Q473,$P473)&lt;=$V473,"Met","Missed"),IF('Settings'!$B$8&gt;$V473,"Overdue","Within Target"))),""))</f>
        <v/>
      </c>
      <c r="X473" s="46">
        <f>IF(COUNTA($A473:$R473)=0,"",IFERROR(ROUND($S473/60*'Settings'!$B$5,2),0))</f>
        <v/>
      </c>
      <c r="Y473" s="46">
        <f>IF(COUNTA($A473:$R473)=0,"",IFERROR($R473+$X473,0))</f>
        <v/>
      </c>
      <c r="Z473" s="25">
        <f>IF(COUNTA($A473:$R473)=0,"",IFERROR(IF(OR($K473="Closed",$K473="Canceled"),"No",IF($O473="","Missing Due Date",IF(INT($O473)&lt;INT('Settings'!$B$8),"Overdue",IF(INT($O473)=INT('Settings'!$B$8),"Due Today",IF(INT($O473)&lt;=INT('Settings'!$B$8)+'Settings'!$B$6,"Due Soon","Upcoming"))))),"Check date"))</f>
        <v/>
      </c>
      <c r="AA473" s="27">
        <f>IF(COUNTA($A473:$R473)=0,"",IF($A473="","Missing ID",IF(COUNTIF($A$5:$A$1004,$A473)&gt;1,"Duplicate ID",IF(OR($B473="",$C473="",$D473="",$H473="",$I473="",$K473="",$L473="",$Q473=""),"Missing required field",IF(AND($K473="Closed",$P473=""),"Closed without Resolved At",IF(AND($P473&lt;&gt;"",$P473&lt;$B473),"Resolved before Reported",IF(AND($Q473&lt;&gt;"",$Q473&lt;$B473),"Last Updated before Reported","OK")))))))</f>
        <v/>
      </c>
    </row>
    <row r="474">
      <c r="A474" s="17" t="n"/>
      <c r="B474" s="41" t="n"/>
      <c r="C474" s="42" t="n"/>
      <c r="D474" s="17" t="n"/>
      <c r="E474" s="20" t="n"/>
      <c r="F474" s="17" t="n"/>
      <c r="G474" s="17" t="n"/>
      <c r="H474" s="17" t="n"/>
      <c r="I474" s="17" t="n"/>
      <c r="J474" s="41" t="n"/>
      <c r="K474" s="17" t="n"/>
      <c r="L474" s="17" t="n"/>
      <c r="M474" s="17" t="n"/>
      <c r="N474" s="20" t="n"/>
      <c r="O474" s="42" t="n"/>
      <c r="P474" s="41" t="n"/>
      <c r="Q474" s="41" t="n"/>
      <c r="R474" s="43" t="n"/>
      <c r="S474" s="22">
        <f>IF(COUNTA($A474:$R474)=0,"",IFERROR(IF($J474="","",MAX(0,ROUND((IF(OR($K474="Closed",$K474="Canceled"),IF($P474="",$Q474,$P474),'Settings'!$B$8)-$J474)*1440,0))),""))</f>
        <v/>
      </c>
      <c r="T474" s="44">
        <f>IF(COUNTA($A474:$R474)=0,"",IFERROR(IF($B474="","",MAX(0,ROUND((IF(OR($K474="Closed",$K474="Canceled"),IF($P474="",$Q474,$P474),'Settings'!$B$8)-$B474)*24,1))),""))</f>
        <v/>
      </c>
      <c r="U474" s="44">
        <f>IF(COUNTA($A474:$R474)=0,"",IFERROR(VLOOKUP($I474,'Settings'!$A$12:$B$15,2,FALSE),""))</f>
        <v/>
      </c>
      <c r="V474" s="45">
        <f>IF(COUNTA($A474:$R474)=0,"",IFERROR(IF(OR($B474="",$U474=""),"",$B474+$U474/24),""))</f>
        <v/>
      </c>
      <c r="W474" s="25">
        <f>IF(COUNTA($A474:$R474)=0,"",IFERROR(IF($V474="","",IF(OR($K474="Closed",$K474="Canceled"),IF(IF($P474="",$Q474,$P474)&lt;=$V474,"Met","Missed"),IF('Settings'!$B$8&gt;$V474,"Overdue","Within Target"))),""))</f>
        <v/>
      </c>
      <c r="X474" s="46">
        <f>IF(COUNTA($A474:$R474)=0,"",IFERROR(ROUND($S474/60*'Settings'!$B$5,2),0))</f>
        <v/>
      </c>
      <c r="Y474" s="46">
        <f>IF(COUNTA($A474:$R474)=0,"",IFERROR($R474+$X474,0))</f>
        <v/>
      </c>
      <c r="Z474" s="25">
        <f>IF(COUNTA($A474:$R474)=0,"",IFERROR(IF(OR($K474="Closed",$K474="Canceled"),"No",IF($O474="","Missing Due Date",IF(INT($O474)&lt;INT('Settings'!$B$8),"Overdue",IF(INT($O474)=INT('Settings'!$B$8),"Due Today",IF(INT($O474)&lt;=INT('Settings'!$B$8)+'Settings'!$B$6,"Due Soon","Upcoming"))))),"Check date"))</f>
        <v/>
      </c>
      <c r="AA474" s="27">
        <f>IF(COUNTA($A474:$R474)=0,"",IF($A474="","Missing ID",IF(COUNTIF($A$5:$A$1004,$A474)&gt;1,"Duplicate ID",IF(OR($B474="",$C474="",$D474="",$H474="",$I474="",$K474="",$L474="",$Q474=""),"Missing required field",IF(AND($K474="Closed",$P474=""),"Closed without Resolved At",IF(AND($P474&lt;&gt;"",$P474&lt;$B474),"Resolved before Reported",IF(AND($Q474&lt;&gt;"",$Q474&lt;$B474),"Last Updated before Reported","OK")))))))</f>
        <v/>
      </c>
    </row>
    <row r="475">
      <c r="A475" s="17" t="n"/>
      <c r="B475" s="41" t="n"/>
      <c r="C475" s="42" t="n"/>
      <c r="D475" s="17" t="n"/>
      <c r="E475" s="20" t="n"/>
      <c r="F475" s="17" t="n"/>
      <c r="G475" s="17" t="n"/>
      <c r="H475" s="17" t="n"/>
      <c r="I475" s="17" t="n"/>
      <c r="J475" s="41" t="n"/>
      <c r="K475" s="17" t="n"/>
      <c r="L475" s="17" t="n"/>
      <c r="M475" s="17" t="n"/>
      <c r="N475" s="20" t="n"/>
      <c r="O475" s="42" t="n"/>
      <c r="P475" s="41" t="n"/>
      <c r="Q475" s="41" t="n"/>
      <c r="R475" s="43" t="n"/>
      <c r="S475" s="22">
        <f>IF(COUNTA($A475:$R475)=0,"",IFERROR(IF($J475="","",MAX(0,ROUND((IF(OR($K475="Closed",$K475="Canceled"),IF($P475="",$Q475,$P475),'Settings'!$B$8)-$J475)*1440,0))),""))</f>
        <v/>
      </c>
      <c r="T475" s="44">
        <f>IF(COUNTA($A475:$R475)=0,"",IFERROR(IF($B475="","",MAX(0,ROUND((IF(OR($K475="Closed",$K475="Canceled"),IF($P475="",$Q475,$P475),'Settings'!$B$8)-$B475)*24,1))),""))</f>
        <v/>
      </c>
      <c r="U475" s="44">
        <f>IF(COUNTA($A475:$R475)=0,"",IFERROR(VLOOKUP($I475,'Settings'!$A$12:$B$15,2,FALSE),""))</f>
        <v/>
      </c>
      <c r="V475" s="45">
        <f>IF(COUNTA($A475:$R475)=0,"",IFERROR(IF(OR($B475="",$U475=""),"",$B475+$U475/24),""))</f>
        <v/>
      </c>
      <c r="W475" s="25">
        <f>IF(COUNTA($A475:$R475)=0,"",IFERROR(IF($V475="","",IF(OR($K475="Closed",$K475="Canceled"),IF(IF($P475="",$Q475,$P475)&lt;=$V475,"Met","Missed"),IF('Settings'!$B$8&gt;$V475,"Overdue","Within Target"))),""))</f>
        <v/>
      </c>
      <c r="X475" s="46">
        <f>IF(COUNTA($A475:$R475)=0,"",IFERROR(ROUND($S475/60*'Settings'!$B$5,2),0))</f>
        <v/>
      </c>
      <c r="Y475" s="46">
        <f>IF(COUNTA($A475:$R475)=0,"",IFERROR($R475+$X475,0))</f>
        <v/>
      </c>
      <c r="Z475" s="25">
        <f>IF(COUNTA($A475:$R475)=0,"",IFERROR(IF(OR($K475="Closed",$K475="Canceled"),"No",IF($O475="","Missing Due Date",IF(INT($O475)&lt;INT('Settings'!$B$8),"Overdue",IF(INT($O475)=INT('Settings'!$B$8),"Due Today",IF(INT($O475)&lt;=INT('Settings'!$B$8)+'Settings'!$B$6,"Due Soon","Upcoming"))))),"Check date"))</f>
        <v/>
      </c>
      <c r="AA475" s="27">
        <f>IF(COUNTA($A475:$R475)=0,"",IF($A475="","Missing ID",IF(COUNTIF($A$5:$A$1004,$A475)&gt;1,"Duplicate ID",IF(OR($B475="",$C475="",$D475="",$H475="",$I475="",$K475="",$L475="",$Q475=""),"Missing required field",IF(AND($K475="Closed",$P475=""),"Closed without Resolved At",IF(AND($P475&lt;&gt;"",$P475&lt;$B475),"Resolved before Reported",IF(AND($Q475&lt;&gt;"",$Q475&lt;$B475),"Last Updated before Reported","OK")))))))</f>
        <v/>
      </c>
    </row>
    <row r="476">
      <c r="A476" s="17" t="n"/>
      <c r="B476" s="41" t="n"/>
      <c r="C476" s="42" t="n"/>
      <c r="D476" s="17" t="n"/>
      <c r="E476" s="20" t="n"/>
      <c r="F476" s="17" t="n"/>
      <c r="G476" s="17" t="n"/>
      <c r="H476" s="17" t="n"/>
      <c r="I476" s="17" t="n"/>
      <c r="J476" s="41" t="n"/>
      <c r="K476" s="17" t="n"/>
      <c r="L476" s="17" t="n"/>
      <c r="M476" s="17" t="n"/>
      <c r="N476" s="20" t="n"/>
      <c r="O476" s="42" t="n"/>
      <c r="P476" s="41" t="n"/>
      <c r="Q476" s="41" t="n"/>
      <c r="R476" s="43" t="n"/>
      <c r="S476" s="22">
        <f>IF(COUNTA($A476:$R476)=0,"",IFERROR(IF($J476="","",MAX(0,ROUND((IF(OR($K476="Closed",$K476="Canceled"),IF($P476="",$Q476,$P476),'Settings'!$B$8)-$J476)*1440,0))),""))</f>
        <v/>
      </c>
      <c r="T476" s="44">
        <f>IF(COUNTA($A476:$R476)=0,"",IFERROR(IF($B476="","",MAX(0,ROUND((IF(OR($K476="Closed",$K476="Canceled"),IF($P476="",$Q476,$P476),'Settings'!$B$8)-$B476)*24,1))),""))</f>
        <v/>
      </c>
      <c r="U476" s="44">
        <f>IF(COUNTA($A476:$R476)=0,"",IFERROR(VLOOKUP($I476,'Settings'!$A$12:$B$15,2,FALSE),""))</f>
        <v/>
      </c>
      <c r="V476" s="45">
        <f>IF(COUNTA($A476:$R476)=0,"",IFERROR(IF(OR($B476="",$U476=""),"",$B476+$U476/24),""))</f>
        <v/>
      </c>
      <c r="W476" s="25">
        <f>IF(COUNTA($A476:$R476)=0,"",IFERROR(IF($V476="","",IF(OR($K476="Closed",$K476="Canceled"),IF(IF($P476="",$Q476,$P476)&lt;=$V476,"Met","Missed"),IF('Settings'!$B$8&gt;$V476,"Overdue","Within Target"))),""))</f>
        <v/>
      </c>
      <c r="X476" s="46">
        <f>IF(COUNTA($A476:$R476)=0,"",IFERROR(ROUND($S476/60*'Settings'!$B$5,2),0))</f>
        <v/>
      </c>
      <c r="Y476" s="46">
        <f>IF(COUNTA($A476:$R476)=0,"",IFERROR($R476+$X476,0))</f>
        <v/>
      </c>
      <c r="Z476" s="25">
        <f>IF(COUNTA($A476:$R476)=0,"",IFERROR(IF(OR($K476="Closed",$K476="Canceled"),"No",IF($O476="","Missing Due Date",IF(INT($O476)&lt;INT('Settings'!$B$8),"Overdue",IF(INT($O476)=INT('Settings'!$B$8),"Due Today",IF(INT($O476)&lt;=INT('Settings'!$B$8)+'Settings'!$B$6,"Due Soon","Upcoming"))))),"Check date"))</f>
        <v/>
      </c>
      <c r="AA476" s="27">
        <f>IF(COUNTA($A476:$R476)=0,"",IF($A476="","Missing ID",IF(COUNTIF($A$5:$A$1004,$A476)&gt;1,"Duplicate ID",IF(OR($B476="",$C476="",$D476="",$H476="",$I476="",$K476="",$L476="",$Q476=""),"Missing required field",IF(AND($K476="Closed",$P476=""),"Closed without Resolved At",IF(AND($P476&lt;&gt;"",$P476&lt;$B476),"Resolved before Reported",IF(AND($Q476&lt;&gt;"",$Q476&lt;$B476),"Last Updated before Reported","OK")))))))</f>
        <v/>
      </c>
    </row>
    <row r="477">
      <c r="A477" s="17" t="n"/>
      <c r="B477" s="41" t="n"/>
      <c r="C477" s="42" t="n"/>
      <c r="D477" s="17" t="n"/>
      <c r="E477" s="20" t="n"/>
      <c r="F477" s="17" t="n"/>
      <c r="G477" s="17" t="n"/>
      <c r="H477" s="17" t="n"/>
      <c r="I477" s="17" t="n"/>
      <c r="J477" s="41" t="n"/>
      <c r="K477" s="17" t="n"/>
      <c r="L477" s="17" t="n"/>
      <c r="M477" s="17" t="n"/>
      <c r="N477" s="20" t="n"/>
      <c r="O477" s="42" t="n"/>
      <c r="P477" s="41" t="n"/>
      <c r="Q477" s="41" t="n"/>
      <c r="R477" s="43" t="n"/>
      <c r="S477" s="22">
        <f>IF(COUNTA($A477:$R477)=0,"",IFERROR(IF($J477="","",MAX(0,ROUND((IF(OR($K477="Closed",$K477="Canceled"),IF($P477="",$Q477,$P477),'Settings'!$B$8)-$J477)*1440,0))),""))</f>
        <v/>
      </c>
      <c r="T477" s="44">
        <f>IF(COUNTA($A477:$R477)=0,"",IFERROR(IF($B477="","",MAX(0,ROUND((IF(OR($K477="Closed",$K477="Canceled"),IF($P477="",$Q477,$P477),'Settings'!$B$8)-$B477)*24,1))),""))</f>
        <v/>
      </c>
      <c r="U477" s="44">
        <f>IF(COUNTA($A477:$R477)=0,"",IFERROR(VLOOKUP($I477,'Settings'!$A$12:$B$15,2,FALSE),""))</f>
        <v/>
      </c>
      <c r="V477" s="45">
        <f>IF(COUNTA($A477:$R477)=0,"",IFERROR(IF(OR($B477="",$U477=""),"",$B477+$U477/24),""))</f>
        <v/>
      </c>
      <c r="W477" s="25">
        <f>IF(COUNTA($A477:$R477)=0,"",IFERROR(IF($V477="","",IF(OR($K477="Closed",$K477="Canceled"),IF(IF($P477="",$Q477,$P477)&lt;=$V477,"Met","Missed"),IF('Settings'!$B$8&gt;$V477,"Overdue","Within Target"))),""))</f>
        <v/>
      </c>
      <c r="X477" s="46">
        <f>IF(COUNTA($A477:$R477)=0,"",IFERROR(ROUND($S477/60*'Settings'!$B$5,2),0))</f>
        <v/>
      </c>
      <c r="Y477" s="46">
        <f>IF(COUNTA($A477:$R477)=0,"",IFERROR($R477+$X477,0))</f>
        <v/>
      </c>
      <c r="Z477" s="25">
        <f>IF(COUNTA($A477:$R477)=0,"",IFERROR(IF(OR($K477="Closed",$K477="Canceled"),"No",IF($O477="","Missing Due Date",IF(INT($O477)&lt;INT('Settings'!$B$8),"Overdue",IF(INT($O477)=INT('Settings'!$B$8),"Due Today",IF(INT($O477)&lt;=INT('Settings'!$B$8)+'Settings'!$B$6,"Due Soon","Upcoming"))))),"Check date"))</f>
        <v/>
      </c>
      <c r="AA477" s="27">
        <f>IF(COUNTA($A477:$R477)=0,"",IF($A477="","Missing ID",IF(COUNTIF($A$5:$A$1004,$A477)&gt;1,"Duplicate ID",IF(OR($B477="",$C477="",$D477="",$H477="",$I477="",$K477="",$L477="",$Q477=""),"Missing required field",IF(AND($K477="Closed",$P477=""),"Closed without Resolved At",IF(AND($P477&lt;&gt;"",$P477&lt;$B477),"Resolved before Reported",IF(AND($Q477&lt;&gt;"",$Q477&lt;$B477),"Last Updated before Reported","OK")))))))</f>
        <v/>
      </c>
    </row>
    <row r="478">
      <c r="A478" s="17" t="n"/>
      <c r="B478" s="41" t="n"/>
      <c r="C478" s="42" t="n"/>
      <c r="D478" s="17" t="n"/>
      <c r="E478" s="20" t="n"/>
      <c r="F478" s="17" t="n"/>
      <c r="G478" s="17" t="n"/>
      <c r="H478" s="17" t="n"/>
      <c r="I478" s="17" t="n"/>
      <c r="J478" s="41" t="n"/>
      <c r="K478" s="17" t="n"/>
      <c r="L478" s="17" t="n"/>
      <c r="M478" s="17" t="n"/>
      <c r="N478" s="20" t="n"/>
      <c r="O478" s="42" t="n"/>
      <c r="P478" s="41" t="n"/>
      <c r="Q478" s="41" t="n"/>
      <c r="R478" s="43" t="n"/>
      <c r="S478" s="22">
        <f>IF(COUNTA($A478:$R478)=0,"",IFERROR(IF($J478="","",MAX(0,ROUND((IF(OR($K478="Closed",$K478="Canceled"),IF($P478="",$Q478,$P478),'Settings'!$B$8)-$J478)*1440,0))),""))</f>
        <v/>
      </c>
      <c r="T478" s="44">
        <f>IF(COUNTA($A478:$R478)=0,"",IFERROR(IF($B478="","",MAX(0,ROUND((IF(OR($K478="Closed",$K478="Canceled"),IF($P478="",$Q478,$P478),'Settings'!$B$8)-$B478)*24,1))),""))</f>
        <v/>
      </c>
      <c r="U478" s="44">
        <f>IF(COUNTA($A478:$R478)=0,"",IFERROR(VLOOKUP($I478,'Settings'!$A$12:$B$15,2,FALSE),""))</f>
        <v/>
      </c>
      <c r="V478" s="45">
        <f>IF(COUNTA($A478:$R478)=0,"",IFERROR(IF(OR($B478="",$U478=""),"",$B478+$U478/24),""))</f>
        <v/>
      </c>
      <c r="W478" s="25">
        <f>IF(COUNTA($A478:$R478)=0,"",IFERROR(IF($V478="","",IF(OR($K478="Closed",$K478="Canceled"),IF(IF($P478="",$Q478,$P478)&lt;=$V478,"Met","Missed"),IF('Settings'!$B$8&gt;$V478,"Overdue","Within Target"))),""))</f>
        <v/>
      </c>
      <c r="X478" s="46">
        <f>IF(COUNTA($A478:$R478)=0,"",IFERROR(ROUND($S478/60*'Settings'!$B$5,2),0))</f>
        <v/>
      </c>
      <c r="Y478" s="46">
        <f>IF(COUNTA($A478:$R478)=0,"",IFERROR($R478+$X478,0))</f>
        <v/>
      </c>
      <c r="Z478" s="25">
        <f>IF(COUNTA($A478:$R478)=0,"",IFERROR(IF(OR($K478="Closed",$K478="Canceled"),"No",IF($O478="","Missing Due Date",IF(INT($O478)&lt;INT('Settings'!$B$8),"Overdue",IF(INT($O478)=INT('Settings'!$B$8),"Due Today",IF(INT($O478)&lt;=INT('Settings'!$B$8)+'Settings'!$B$6,"Due Soon","Upcoming"))))),"Check date"))</f>
        <v/>
      </c>
      <c r="AA478" s="27">
        <f>IF(COUNTA($A478:$R478)=0,"",IF($A478="","Missing ID",IF(COUNTIF($A$5:$A$1004,$A478)&gt;1,"Duplicate ID",IF(OR($B478="",$C478="",$D478="",$H478="",$I478="",$K478="",$L478="",$Q478=""),"Missing required field",IF(AND($K478="Closed",$P478=""),"Closed without Resolved At",IF(AND($P478&lt;&gt;"",$P478&lt;$B478),"Resolved before Reported",IF(AND($Q478&lt;&gt;"",$Q478&lt;$B478),"Last Updated before Reported","OK")))))))</f>
        <v/>
      </c>
    </row>
    <row r="479">
      <c r="A479" s="17" t="n"/>
      <c r="B479" s="41" t="n"/>
      <c r="C479" s="42" t="n"/>
      <c r="D479" s="17" t="n"/>
      <c r="E479" s="20" t="n"/>
      <c r="F479" s="17" t="n"/>
      <c r="G479" s="17" t="n"/>
      <c r="H479" s="17" t="n"/>
      <c r="I479" s="17" t="n"/>
      <c r="J479" s="41" t="n"/>
      <c r="K479" s="17" t="n"/>
      <c r="L479" s="17" t="n"/>
      <c r="M479" s="17" t="n"/>
      <c r="N479" s="20" t="n"/>
      <c r="O479" s="42" t="n"/>
      <c r="P479" s="41" t="n"/>
      <c r="Q479" s="41" t="n"/>
      <c r="R479" s="43" t="n"/>
      <c r="S479" s="22">
        <f>IF(COUNTA($A479:$R479)=0,"",IFERROR(IF($J479="","",MAX(0,ROUND((IF(OR($K479="Closed",$K479="Canceled"),IF($P479="",$Q479,$P479),'Settings'!$B$8)-$J479)*1440,0))),""))</f>
        <v/>
      </c>
      <c r="T479" s="44">
        <f>IF(COUNTA($A479:$R479)=0,"",IFERROR(IF($B479="","",MAX(0,ROUND((IF(OR($K479="Closed",$K479="Canceled"),IF($P479="",$Q479,$P479),'Settings'!$B$8)-$B479)*24,1))),""))</f>
        <v/>
      </c>
      <c r="U479" s="44">
        <f>IF(COUNTA($A479:$R479)=0,"",IFERROR(VLOOKUP($I479,'Settings'!$A$12:$B$15,2,FALSE),""))</f>
        <v/>
      </c>
      <c r="V479" s="45">
        <f>IF(COUNTA($A479:$R479)=0,"",IFERROR(IF(OR($B479="",$U479=""),"",$B479+$U479/24),""))</f>
        <v/>
      </c>
      <c r="W479" s="25">
        <f>IF(COUNTA($A479:$R479)=0,"",IFERROR(IF($V479="","",IF(OR($K479="Closed",$K479="Canceled"),IF(IF($P479="",$Q479,$P479)&lt;=$V479,"Met","Missed"),IF('Settings'!$B$8&gt;$V479,"Overdue","Within Target"))),""))</f>
        <v/>
      </c>
      <c r="X479" s="46">
        <f>IF(COUNTA($A479:$R479)=0,"",IFERROR(ROUND($S479/60*'Settings'!$B$5,2),0))</f>
        <v/>
      </c>
      <c r="Y479" s="46">
        <f>IF(COUNTA($A479:$R479)=0,"",IFERROR($R479+$X479,0))</f>
        <v/>
      </c>
      <c r="Z479" s="25">
        <f>IF(COUNTA($A479:$R479)=0,"",IFERROR(IF(OR($K479="Closed",$K479="Canceled"),"No",IF($O479="","Missing Due Date",IF(INT($O479)&lt;INT('Settings'!$B$8),"Overdue",IF(INT($O479)=INT('Settings'!$B$8),"Due Today",IF(INT($O479)&lt;=INT('Settings'!$B$8)+'Settings'!$B$6,"Due Soon","Upcoming"))))),"Check date"))</f>
        <v/>
      </c>
      <c r="AA479" s="27">
        <f>IF(COUNTA($A479:$R479)=0,"",IF($A479="","Missing ID",IF(COUNTIF($A$5:$A$1004,$A479)&gt;1,"Duplicate ID",IF(OR($B479="",$C479="",$D479="",$H479="",$I479="",$K479="",$L479="",$Q479=""),"Missing required field",IF(AND($K479="Closed",$P479=""),"Closed without Resolved At",IF(AND($P479&lt;&gt;"",$P479&lt;$B479),"Resolved before Reported",IF(AND($Q479&lt;&gt;"",$Q479&lt;$B479),"Last Updated before Reported","OK")))))))</f>
        <v/>
      </c>
    </row>
    <row r="480">
      <c r="A480" s="17" t="n"/>
      <c r="B480" s="41" t="n"/>
      <c r="C480" s="42" t="n"/>
      <c r="D480" s="17" t="n"/>
      <c r="E480" s="20" t="n"/>
      <c r="F480" s="17" t="n"/>
      <c r="G480" s="17" t="n"/>
      <c r="H480" s="17" t="n"/>
      <c r="I480" s="17" t="n"/>
      <c r="J480" s="41" t="n"/>
      <c r="K480" s="17" t="n"/>
      <c r="L480" s="17" t="n"/>
      <c r="M480" s="17" t="n"/>
      <c r="N480" s="20" t="n"/>
      <c r="O480" s="42" t="n"/>
      <c r="P480" s="41" t="n"/>
      <c r="Q480" s="41" t="n"/>
      <c r="R480" s="43" t="n"/>
      <c r="S480" s="22">
        <f>IF(COUNTA($A480:$R480)=0,"",IFERROR(IF($J480="","",MAX(0,ROUND((IF(OR($K480="Closed",$K480="Canceled"),IF($P480="",$Q480,$P480),'Settings'!$B$8)-$J480)*1440,0))),""))</f>
        <v/>
      </c>
      <c r="T480" s="44">
        <f>IF(COUNTA($A480:$R480)=0,"",IFERROR(IF($B480="","",MAX(0,ROUND((IF(OR($K480="Closed",$K480="Canceled"),IF($P480="",$Q480,$P480),'Settings'!$B$8)-$B480)*24,1))),""))</f>
        <v/>
      </c>
      <c r="U480" s="44">
        <f>IF(COUNTA($A480:$R480)=0,"",IFERROR(VLOOKUP($I480,'Settings'!$A$12:$B$15,2,FALSE),""))</f>
        <v/>
      </c>
      <c r="V480" s="45">
        <f>IF(COUNTA($A480:$R480)=0,"",IFERROR(IF(OR($B480="",$U480=""),"",$B480+$U480/24),""))</f>
        <v/>
      </c>
      <c r="W480" s="25">
        <f>IF(COUNTA($A480:$R480)=0,"",IFERROR(IF($V480="","",IF(OR($K480="Closed",$K480="Canceled"),IF(IF($P480="",$Q480,$P480)&lt;=$V480,"Met","Missed"),IF('Settings'!$B$8&gt;$V480,"Overdue","Within Target"))),""))</f>
        <v/>
      </c>
      <c r="X480" s="46">
        <f>IF(COUNTA($A480:$R480)=0,"",IFERROR(ROUND($S480/60*'Settings'!$B$5,2),0))</f>
        <v/>
      </c>
      <c r="Y480" s="46">
        <f>IF(COUNTA($A480:$R480)=0,"",IFERROR($R480+$X480,0))</f>
        <v/>
      </c>
      <c r="Z480" s="25">
        <f>IF(COUNTA($A480:$R480)=0,"",IFERROR(IF(OR($K480="Closed",$K480="Canceled"),"No",IF($O480="","Missing Due Date",IF(INT($O480)&lt;INT('Settings'!$B$8),"Overdue",IF(INT($O480)=INT('Settings'!$B$8),"Due Today",IF(INT($O480)&lt;=INT('Settings'!$B$8)+'Settings'!$B$6,"Due Soon","Upcoming"))))),"Check date"))</f>
        <v/>
      </c>
      <c r="AA480" s="27">
        <f>IF(COUNTA($A480:$R480)=0,"",IF($A480="","Missing ID",IF(COUNTIF($A$5:$A$1004,$A480)&gt;1,"Duplicate ID",IF(OR($B480="",$C480="",$D480="",$H480="",$I480="",$K480="",$L480="",$Q480=""),"Missing required field",IF(AND($K480="Closed",$P480=""),"Closed without Resolved At",IF(AND($P480&lt;&gt;"",$P480&lt;$B480),"Resolved before Reported",IF(AND($Q480&lt;&gt;"",$Q480&lt;$B480),"Last Updated before Reported","OK")))))))</f>
        <v/>
      </c>
    </row>
    <row r="481">
      <c r="A481" s="17" t="n"/>
      <c r="B481" s="41" t="n"/>
      <c r="C481" s="42" t="n"/>
      <c r="D481" s="17" t="n"/>
      <c r="E481" s="20" t="n"/>
      <c r="F481" s="17" t="n"/>
      <c r="G481" s="17" t="n"/>
      <c r="H481" s="17" t="n"/>
      <c r="I481" s="17" t="n"/>
      <c r="J481" s="41" t="n"/>
      <c r="K481" s="17" t="n"/>
      <c r="L481" s="17" t="n"/>
      <c r="M481" s="17" t="n"/>
      <c r="N481" s="20" t="n"/>
      <c r="O481" s="42" t="n"/>
      <c r="P481" s="41" t="n"/>
      <c r="Q481" s="41" t="n"/>
      <c r="R481" s="43" t="n"/>
      <c r="S481" s="22">
        <f>IF(COUNTA($A481:$R481)=0,"",IFERROR(IF($J481="","",MAX(0,ROUND((IF(OR($K481="Closed",$K481="Canceled"),IF($P481="",$Q481,$P481),'Settings'!$B$8)-$J481)*1440,0))),""))</f>
        <v/>
      </c>
      <c r="T481" s="44">
        <f>IF(COUNTA($A481:$R481)=0,"",IFERROR(IF($B481="","",MAX(0,ROUND((IF(OR($K481="Closed",$K481="Canceled"),IF($P481="",$Q481,$P481),'Settings'!$B$8)-$B481)*24,1))),""))</f>
        <v/>
      </c>
      <c r="U481" s="44">
        <f>IF(COUNTA($A481:$R481)=0,"",IFERROR(VLOOKUP($I481,'Settings'!$A$12:$B$15,2,FALSE),""))</f>
        <v/>
      </c>
      <c r="V481" s="45">
        <f>IF(COUNTA($A481:$R481)=0,"",IFERROR(IF(OR($B481="",$U481=""),"",$B481+$U481/24),""))</f>
        <v/>
      </c>
      <c r="W481" s="25">
        <f>IF(COUNTA($A481:$R481)=0,"",IFERROR(IF($V481="","",IF(OR($K481="Closed",$K481="Canceled"),IF(IF($P481="",$Q481,$P481)&lt;=$V481,"Met","Missed"),IF('Settings'!$B$8&gt;$V481,"Overdue","Within Target"))),""))</f>
        <v/>
      </c>
      <c r="X481" s="46">
        <f>IF(COUNTA($A481:$R481)=0,"",IFERROR(ROUND($S481/60*'Settings'!$B$5,2),0))</f>
        <v/>
      </c>
      <c r="Y481" s="46">
        <f>IF(COUNTA($A481:$R481)=0,"",IFERROR($R481+$X481,0))</f>
        <v/>
      </c>
      <c r="Z481" s="25">
        <f>IF(COUNTA($A481:$R481)=0,"",IFERROR(IF(OR($K481="Closed",$K481="Canceled"),"No",IF($O481="","Missing Due Date",IF(INT($O481)&lt;INT('Settings'!$B$8),"Overdue",IF(INT($O481)=INT('Settings'!$B$8),"Due Today",IF(INT($O481)&lt;=INT('Settings'!$B$8)+'Settings'!$B$6,"Due Soon","Upcoming"))))),"Check date"))</f>
        <v/>
      </c>
      <c r="AA481" s="27">
        <f>IF(COUNTA($A481:$R481)=0,"",IF($A481="","Missing ID",IF(COUNTIF($A$5:$A$1004,$A481)&gt;1,"Duplicate ID",IF(OR($B481="",$C481="",$D481="",$H481="",$I481="",$K481="",$L481="",$Q481=""),"Missing required field",IF(AND($K481="Closed",$P481=""),"Closed without Resolved At",IF(AND($P481&lt;&gt;"",$P481&lt;$B481),"Resolved before Reported",IF(AND($Q481&lt;&gt;"",$Q481&lt;$B481),"Last Updated before Reported","OK")))))))</f>
        <v/>
      </c>
    </row>
    <row r="482">
      <c r="A482" s="17" t="n"/>
      <c r="B482" s="41" t="n"/>
      <c r="C482" s="42" t="n"/>
      <c r="D482" s="17" t="n"/>
      <c r="E482" s="20" t="n"/>
      <c r="F482" s="17" t="n"/>
      <c r="G482" s="17" t="n"/>
      <c r="H482" s="17" t="n"/>
      <c r="I482" s="17" t="n"/>
      <c r="J482" s="41" t="n"/>
      <c r="K482" s="17" t="n"/>
      <c r="L482" s="17" t="n"/>
      <c r="M482" s="17" t="n"/>
      <c r="N482" s="20" t="n"/>
      <c r="O482" s="42" t="n"/>
      <c r="P482" s="41" t="n"/>
      <c r="Q482" s="41" t="n"/>
      <c r="R482" s="43" t="n"/>
      <c r="S482" s="22">
        <f>IF(COUNTA($A482:$R482)=0,"",IFERROR(IF($J482="","",MAX(0,ROUND((IF(OR($K482="Closed",$K482="Canceled"),IF($P482="",$Q482,$P482),'Settings'!$B$8)-$J482)*1440,0))),""))</f>
        <v/>
      </c>
      <c r="T482" s="44">
        <f>IF(COUNTA($A482:$R482)=0,"",IFERROR(IF($B482="","",MAX(0,ROUND((IF(OR($K482="Closed",$K482="Canceled"),IF($P482="",$Q482,$P482),'Settings'!$B$8)-$B482)*24,1))),""))</f>
        <v/>
      </c>
      <c r="U482" s="44">
        <f>IF(COUNTA($A482:$R482)=0,"",IFERROR(VLOOKUP($I482,'Settings'!$A$12:$B$15,2,FALSE),""))</f>
        <v/>
      </c>
      <c r="V482" s="45">
        <f>IF(COUNTA($A482:$R482)=0,"",IFERROR(IF(OR($B482="",$U482=""),"",$B482+$U482/24),""))</f>
        <v/>
      </c>
      <c r="W482" s="25">
        <f>IF(COUNTA($A482:$R482)=0,"",IFERROR(IF($V482="","",IF(OR($K482="Closed",$K482="Canceled"),IF(IF($P482="",$Q482,$P482)&lt;=$V482,"Met","Missed"),IF('Settings'!$B$8&gt;$V482,"Overdue","Within Target"))),""))</f>
        <v/>
      </c>
      <c r="X482" s="46">
        <f>IF(COUNTA($A482:$R482)=0,"",IFERROR(ROUND($S482/60*'Settings'!$B$5,2),0))</f>
        <v/>
      </c>
      <c r="Y482" s="46">
        <f>IF(COUNTA($A482:$R482)=0,"",IFERROR($R482+$X482,0))</f>
        <v/>
      </c>
      <c r="Z482" s="25">
        <f>IF(COUNTA($A482:$R482)=0,"",IFERROR(IF(OR($K482="Closed",$K482="Canceled"),"No",IF($O482="","Missing Due Date",IF(INT($O482)&lt;INT('Settings'!$B$8),"Overdue",IF(INT($O482)=INT('Settings'!$B$8),"Due Today",IF(INT($O482)&lt;=INT('Settings'!$B$8)+'Settings'!$B$6,"Due Soon","Upcoming"))))),"Check date"))</f>
        <v/>
      </c>
      <c r="AA482" s="27">
        <f>IF(COUNTA($A482:$R482)=0,"",IF($A482="","Missing ID",IF(COUNTIF($A$5:$A$1004,$A482)&gt;1,"Duplicate ID",IF(OR($B482="",$C482="",$D482="",$H482="",$I482="",$K482="",$L482="",$Q482=""),"Missing required field",IF(AND($K482="Closed",$P482=""),"Closed without Resolved At",IF(AND($P482&lt;&gt;"",$P482&lt;$B482),"Resolved before Reported",IF(AND($Q482&lt;&gt;"",$Q482&lt;$B482),"Last Updated before Reported","OK")))))))</f>
        <v/>
      </c>
    </row>
    <row r="483">
      <c r="A483" s="17" t="n"/>
      <c r="B483" s="41" t="n"/>
      <c r="C483" s="42" t="n"/>
      <c r="D483" s="17" t="n"/>
      <c r="E483" s="20" t="n"/>
      <c r="F483" s="17" t="n"/>
      <c r="G483" s="17" t="n"/>
      <c r="H483" s="17" t="n"/>
      <c r="I483" s="17" t="n"/>
      <c r="J483" s="41" t="n"/>
      <c r="K483" s="17" t="n"/>
      <c r="L483" s="17" t="n"/>
      <c r="M483" s="17" t="n"/>
      <c r="N483" s="20" t="n"/>
      <c r="O483" s="42" t="n"/>
      <c r="P483" s="41" t="n"/>
      <c r="Q483" s="41" t="n"/>
      <c r="R483" s="43" t="n"/>
      <c r="S483" s="22">
        <f>IF(COUNTA($A483:$R483)=0,"",IFERROR(IF($J483="","",MAX(0,ROUND((IF(OR($K483="Closed",$K483="Canceled"),IF($P483="",$Q483,$P483),'Settings'!$B$8)-$J483)*1440,0))),""))</f>
        <v/>
      </c>
      <c r="T483" s="44">
        <f>IF(COUNTA($A483:$R483)=0,"",IFERROR(IF($B483="","",MAX(0,ROUND((IF(OR($K483="Closed",$K483="Canceled"),IF($P483="",$Q483,$P483),'Settings'!$B$8)-$B483)*24,1))),""))</f>
        <v/>
      </c>
      <c r="U483" s="44">
        <f>IF(COUNTA($A483:$R483)=0,"",IFERROR(VLOOKUP($I483,'Settings'!$A$12:$B$15,2,FALSE),""))</f>
        <v/>
      </c>
      <c r="V483" s="45">
        <f>IF(COUNTA($A483:$R483)=0,"",IFERROR(IF(OR($B483="",$U483=""),"",$B483+$U483/24),""))</f>
        <v/>
      </c>
      <c r="W483" s="25">
        <f>IF(COUNTA($A483:$R483)=0,"",IFERROR(IF($V483="","",IF(OR($K483="Closed",$K483="Canceled"),IF(IF($P483="",$Q483,$P483)&lt;=$V483,"Met","Missed"),IF('Settings'!$B$8&gt;$V483,"Overdue","Within Target"))),""))</f>
        <v/>
      </c>
      <c r="X483" s="46">
        <f>IF(COUNTA($A483:$R483)=0,"",IFERROR(ROUND($S483/60*'Settings'!$B$5,2),0))</f>
        <v/>
      </c>
      <c r="Y483" s="46">
        <f>IF(COUNTA($A483:$R483)=0,"",IFERROR($R483+$X483,0))</f>
        <v/>
      </c>
      <c r="Z483" s="25">
        <f>IF(COUNTA($A483:$R483)=0,"",IFERROR(IF(OR($K483="Closed",$K483="Canceled"),"No",IF($O483="","Missing Due Date",IF(INT($O483)&lt;INT('Settings'!$B$8),"Overdue",IF(INT($O483)=INT('Settings'!$B$8),"Due Today",IF(INT($O483)&lt;=INT('Settings'!$B$8)+'Settings'!$B$6,"Due Soon","Upcoming"))))),"Check date"))</f>
        <v/>
      </c>
      <c r="AA483" s="27">
        <f>IF(COUNTA($A483:$R483)=0,"",IF($A483="","Missing ID",IF(COUNTIF($A$5:$A$1004,$A483)&gt;1,"Duplicate ID",IF(OR($B483="",$C483="",$D483="",$H483="",$I483="",$K483="",$L483="",$Q483=""),"Missing required field",IF(AND($K483="Closed",$P483=""),"Closed without Resolved At",IF(AND($P483&lt;&gt;"",$P483&lt;$B483),"Resolved before Reported",IF(AND($Q483&lt;&gt;"",$Q483&lt;$B483),"Last Updated before Reported","OK")))))))</f>
        <v/>
      </c>
    </row>
    <row r="484">
      <c r="A484" s="17" t="n"/>
      <c r="B484" s="41" t="n"/>
      <c r="C484" s="42" t="n"/>
      <c r="D484" s="17" t="n"/>
      <c r="E484" s="20" t="n"/>
      <c r="F484" s="17" t="n"/>
      <c r="G484" s="17" t="n"/>
      <c r="H484" s="17" t="n"/>
      <c r="I484" s="17" t="n"/>
      <c r="J484" s="41" t="n"/>
      <c r="K484" s="17" t="n"/>
      <c r="L484" s="17" t="n"/>
      <c r="M484" s="17" t="n"/>
      <c r="N484" s="20" t="n"/>
      <c r="O484" s="42" t="n"/>
      <c r="P484" s="41" t="n"/>
      <c r="Q484" s="41" t="n"/>
      <c r="R484" s="43" t="n"/>
      <c r="S484" s="22">
        <f>IF(COUNTA($A484:$R484)=0,"",IFERROR(IF($J484="","",MAX(0,ROUND((IF(OR($K484="Closed",$K484="Canceled"),IF($P484="",$Q484,$P484),'Settings'!$B$8)-$J484)*1440,0))),""))</f>
        <v/>
      </c>
      <c r="T484" s="44">
        <f>IF(COUNTA($A484:$R484)=0,"",IFERROR(IF($B484="","",MAX(0,ROUND((IF(OR($K484="Closed",$K484="Canceled"),IF($P484="",$Q484,$P484),'Settings'!$B$8)-$B484)*24,1))),""))</f>
        <v/>
      </c>
      <c r="U484" s="44">
        <f>IF(COUNTA($A484:$R484)=0,"",IFERROR(VLOOKUP($I484,'Settings'!$A$12:$B$15,2,FALSE),""))</f>
        <v/>
      </c>
      <c r="V484" s="45">
        <f>IF(COUNTA($A484:$R484)=0,"",IFERROR(IF(OR($B484="",$U484=""),"",$B484+$U484/24),""))</f>
        <v/>
      </c>
      <c r="W484" s="25">
        <f>IF(COUNTA($A484:$R484)=0,"",IFERROR(IF($V484="","",IF(OR($K484="Closed",$K484="Canceled"),IF(IF($P484="",$Q484,$P484)&lt;=$V484,"Met","Missed"),IF('Settings'!$B$8&gt;$V484,"Overdue","Within Target"))),""))</f>
        <v/>
      </c>
      <c r="X484" s="46">
        <f>IF(COUNTA($A484:$R484)=0,"",IFERROR(ROUND($S484/60*'Settings'!$B$5,2),0))</f>
        <v/>
      </c>
      <c r="Y484" s="46">
        <f>IF(COUNTA($A484:$R484)=0,"",IFERROR($R484+$X484,0))</f>
        <v/>
      </c>
      <c r="Z484" s="25">
        <f>IF(COUNTA($A484:$R484)=0,"",IFERROR(IF(OR($K484="Closed",$K484="Canceled"),"No",IF($O484="","Missing Due Date",IF(INT($O484)&lt;INT('Settings'!$B$8),"Overdue",IF(INT($O484)=INT('Settings'!$B$8),"Due Today",IF(INT($O484)&lt;=INT('Settings'!$B$8)+'Settings'!$B$6,"Due Soon","Upcoming"))))),"Check date"))</f>
        <v/>
      </c>
      <c r="AA484" s="27">
        <f>IF(COUNTA($A484:$R484)=0,"",IF($A484="","Missing ID",IF(COUNTIF($A$5:$A$1004,$A484)&gt;1,"Duplicate ID",IF(OR($B484="",$C484="",$D484="",$H484="",$I484="",$K484="",$L484="",$Q484=""),"Missing required field",IF(AND($K484="Closed",$P484=""),"Closed without Resolved At",IF(AND($P484&lt;&gt;"",$P484&lt;$B484),"Resolved before Reported",IF(AND($Q484&lt;&gt;"",$Q484&lt;$B484),"Last Updated before Reported","OK")))))))</f>
        <v/>
      </c>
    </row>
    <row r="485">
      <c r="A485" s="17" t="n"/>
      <c r="B485" s="41" t="n"/>
      <c r="C485" s="42" t="n"/>
      <c r="D485" s="17" t="n"/>
      <c r="E485" s="20" t="n"/>
      <c r="F485" s="17" t="n"/>
      <c r="G485" s="17" t="n"/>
      <c r="H485" s="17" t="n"/>
      <c r="I485" s="17" t="n"/>
      <c r="J485" s="41" t="n"/>
      <c r="K485" s="17" t="n"/>
      <c r="L485" s="17" t="n"/>
      <c r="M485" s="17" t="n"/>
      <c r="N485" s="20" t="n"/>
      <c r="O485" s="42" t="n"/>
      <c r="P485" s="41" t="n"/>
      <c r="Q485" s="41" t="n"/>
      <c r="R485" s="43" t="n"/>
      <c r="S485" s="22">
        <f>IF(COUNTA($A485:$R485)=0,"",IFERROR(IF($J485="","",MAX(0,ROUND((IF(OR($K485="Closed",$K485="Canceled"),IF($P485="",$Q485,$P485),'Settings'!$B$8)-$J485)*1440,0))),""))</f>
        <v/>
      </c>
      <c r="T485" s="44">
        <f>IF(COUNTA($A485:$R485)=0,"",IFERROR(IF($B485="","",MAX(0,ROUND((IF(OR($K485="Closed",$K485="Canceled"),IF($P485="",$Q485,$P485),'Settings'!$B$8)-$B485)*24,1))),""))</f>
        <v/>
      </c>
      <c r="U485" s="44">
        <f>IF(COUNTA($A485:$R485)=0,"",IFERROR(VLOOKUP($I485,'Settings'!$A$12:$B$15,2,FALSE),""))</f>
        <v/>
      </c>
      <c r="V485" s="45">
        <f>IF(COUNTA($A485:$R485)=0,"",IFERROR(IF(OR($B485="",$U485=""),"",$B485+$U485/24),""))</f>
        <v/>
      </c>
      <c r="W485" s="25">
        <f>IF(COUNTA($A485:$R485)=0,"",IFERROR(IF($V485="","",IF(OR($K485="Closed",$K485="Canceled"),IF(IF($P485="",$Q485,$P485)&lt;=$V485,"Met","Missed"),IF('Settings'!$B$8&gt;$V485,"Overdue","Within Target"))),""))</f>
        <v/>
      </c>
      <c r="X485" s="46">
        <f>IF(COUNTA($A485:$R485)=0,"",IFERROR(ROUND($S485/60*'Settings'!$B$5,2),0))</f>
        <v/>
      </c>
      <c r="Y485" s="46">
        <f>IF(COUNTA($A485:$R485)=0,"",IFERROR($R485+$X485,0))</f>
        <v/>
      </c>
      <c r="Z485" s="25">
        <f>IF(COUNTA($A485:$R485)=0,"",IFERROR(IF(OR($K485="Closed",$K485="Canceled"),"No",IF($O485="","Missing Due Date",IF(INT($O485)&lt;INT('Settings'!$B$8),"Overdue",IF(INT($O485)=INT('Settings'!$B$8),"Due Today",IF(INT($O485)&lt;=INT('Settings'!$B$8)+'Settings'!$B$6,"Due Soon","Upcoming"))))),"Check date"))</f>
        <v/>
      </c>
      <c r="AA485" s="27">
        <f>IF(COUNTA($A485:$R485)=0,"",IF($A485="","Missing ID",IF(COUNTIF($A$5:$A$1004,$A485)&gt;1,"Duplicate ID",IF(OR($B485="",$C485="",$D485="",$H485="",$I485="",$K485="",$L485="",$Q485=""),"Missing required field",IF(AND($K485="Closed",$P485=""),"Closed without Resolved At",IF(AND($P485&lt;&gt;"",$P485&lt;$B485),"Resolved before Reported",IF(AND($Q485&lt;&gt;"",$Q485&lt;$B485),"Last Updated before Reported","OK")))))))</f>
        <v/>
      </c>
    </row>
    <row r="486">
      <c r="A486" s="17" t="n"/>
      <c r="B486" s="41" t="n"/>
      <c r="C486" s="42" t="n"/>
      <c r="D486" s="17" t="n"/>
      <c r="E486" s="20" t="n"/>
      <c r="F486" s="17" t="n"/>
      <c r="G486" s="17" t="n"/>
      <c r="H486" s="17" t="n"/>
      <c r="I486" s="17" t="n"/>
      <c r="J486" s="41" t="n"/>
      <c r="K486" s="17" t="n"/>
      <c r="L486" s="17" t="n"/>
      <c r="M486" s="17" t="n"/>
      <c r="N486" s="20" t="n"/>
      <c r="O486" s="42" t="n"/>
      <c r="P486" s="41" t="n"/>
      <c r="Q486" s="41" t="n"/>
      <c r="R486" s="43" t="n"/>
      <c r="S486" s="22">
        <f>IF(COUNTA($A486:$R486)=0,"",IFERROR(IF($J486="","",MAX(0,ROUND((IF(OR($K486="Closed",$K486="Canceled"),IF($P486="",$Q486,$P486),'Settings'!$B$8)-$J486)*1440,0))),""))</f>
        <v/>
      </c>
      <c r="T486" s="44">
        <f>IF(COUNTA($A486:$R486)=0,"",IFERROR(IF($B486="","",MAX(0,ROUND((IF(OR($K486="Closed",$K486="Canceled"),IF($P486="",$Q486,$P486),'Settings'!$B$8)-$B486)*24,1))),""))</f>
        <v/>
      </c>
      <c r="U486" s="44">
        <f>IF(COUNTA($A486:$R486)=0,"",IFERROR(VLOOKUP($I486,'Settings'!$A$12:$B$15,2,FALSE),""))</f>
        <v/>
      </c>
      <c r="V486" s="45">
        <f>IF(COUNTA($A486:$R486)=0,"",IFERROR(IF(OR($B486="",$U486=""),"",$B486+$U486/24),""))</f>
        <v/>
      </c>
      <c r="W486" s="25">
        <f>IF(COUNTA($A486:$R486)=0,"",IFERROR(IF($V486="","",IF(OR($K486="Closed",$K486="Canceled"),IF(IF($P486="",$Q486,$P486)&lt;=$V486,"Met","Missed"),IF('Settings'!$B$8&gt;$V486,"Overdue","Within Target"))),""))</f>
        <v/>
      </c>
      <c r="X486" s="46">
        <f>IF(COUNTA($A486:$R486)=0,"",IFERROR(ROUND($S486/60*'Settings'!$B$5,2),0))</f>
        <v/>
      </c>
      <c r="Y486" s="46">
        <f>IF(COUNTA($A486:$R486)=0,"",IFERROR($R486+$X486,0))</f>
        <v/>
      </c>
      <c r="Z486" s="25">
        <f>IF(COUNTA($A486:$R486)=0,"",IFERROR(IF(OR($K486="Closed",$K486="Canceled"),"No",IF($O486="","Missing Due Date",IF(INT($O486)&lt;INT('Settings'!$B$8),"Overdue",IF(INT($O486)=INT('Settings'!$B$8),"Due Today",IF(INT($O486)&lt;=INT('Settings'!$B$8)+'Settings'!$B$6,"Due Soon","Upcoming"))))),"Check date"))</f>
        <v/>
      </c>
      <c r="AA486" s="27">
        <f>IF(COUNTA($A486:$R486)=0,"",IF($A486="","Missing ID",IF(COUNTIF($A$5:$A$1004,$A486)&gt;1,"Duplicate ID",IF(OR($B486="",$C486="",$D486="",$H486="",$I486="",$K486="",$L486="",$Q486=""),"Missing required field",IF(AND($K486="Closed",$P486=""),"Closed without Resolved At",IF(AND($P486&lt;&gt;"",$P486&lt;$B486),"Resolved before Reported",IF(AND($Q486&lt;&gt;"",$Q486&lt;$B486),"Last Updated before Reported","OK")))))))</f>
        <v/>
      </c>
    </row>
    <row r="487">
      <c r="A487" s="17" t="n"/>
      <c r="B487" s="41" t="n"/>
      <c r="C487" s="42" t="n"/>
      <c r="D487" s="17" t="n"/>
      <c r="E487" s="20" t="n"/>
      <c r="F487" s="17" t="n"/>
      <c r="G487" s="17" t="n"/>
      <c r="H487" s="17" t="n"/>
      <c r="I487" s="17" t="n"/>
      <c r="J487" s="41" t="n"/>
      <c r="K487" s="17" t="n"/>
      <c r="L487" s="17" t="n"/>
      <c r="M487" s="17" t="n"/>
      <c r="N487" s="20" t="n"/>
      <c r="O487" s="42" t="n"/>
      <c r="P487" s="41" t="n"/>
      <c r="Q487" s="41" t="n"/>
      <c r="R487" s="43" t="n"/>
      <c r="S487" s="22">
        <f>IF(COUNTA($A487:$R487)=0,"",IFERROR(IF($J487="","",MAX(0,ROUND((IF(OR($K487="Closed",$K487="Canceled"),IF($P487="",$Q487,$P487),'Settings'!$B$8)-$J487)*1440,0))),""))</f>
        <v/>
      </c>
      <c r="T487" s="44">
        <f>IF(COUNTA($A487:$R487)=0,"",IFERROR(IF($B487="","",MAX(0,ROUND((IF(OR($K487="Closed",$K487="Canceled"),IF($P487="",$Q487,$P487),'Settings'!$B$8)-$B487)*24,1))),""))</f>
        <v/>
      </c>
      <c r="U487" s="44">
        <f>IF(COUNTA($A487:$R487)=0,"",IFERROR(VLOOKUP($I487,'Settings'!$A$12:$B$15,2,FALSE),""))</f>
        <v/>
      </c>
      <c r="V487" s="45">
        <f>IF(COUNTA($A487:$R487)=0,"",IFERROR(IF(OR($B487="",$U487=""),"",$B487+$U487/24),""))</f>
        <v/>
      </c>
      <c r="W487" s="25">
        <f>IF(COUNTA($A487:$R487)=0,"",IFERROR(IF($V487="","",IF(OR($K487="Closed",$K487="Canceled"),IF(IF($P487="",$Q487,$P487)&lt;=$V487,"Met","Missed"),IF('Settings'!$B$8&gt;$V487,"Overdue","Within Target"))),""))</f>
        <v/>
      </c>
      <c r="X487" s="46">
        <f>IF(COUNTA($A487:$R487)=0,"",IFERROR(ROUND($S487/60*'Settings'!$B$5,2),0))</f>
        <v/>
      </c>
      <c r="Y487" s="46">
        <f>IF(COUNTA($A487:$R487)=0,"",IFERROR($R487+$X487,0))</f>
        <v/>
      </c>
      <c r="Z487" s="25">
        <f>IF(COUNTA($A487:$R487)=0,"",IFERROR(IF(OR($K487="Closed",$K487="Canceled"),"No",IF($O487="","Missing Due Date",IF(INT($O487)&lt;INT('Settings'!$B$8),"Overdue",IF(INT($O487)=INT('Settings'!$B$8),"Due Today",IF(INT($O487)&lt;=INT('Settings'!$B$8)+'Settings'!$B$6,"Due Soon","Upcoming"))))),"Check date"))</f>
        <v/>
      </c>
      <c r="AA487" s="27">
        <f>IF(COUNTA($A487:$R487)=0,"",IF($A487="","Missing ID",IF(COUNTIF($A$5:$A$1004,$A487)&gt;1,"Duplicate ID",IF(OR($B487="",$C487="",$D487="",$H487="",$I487="",$K487="",$L487="",$Q487=""),"Missing required field",IF(AND($K487="Closed",$P487=""),"Closed without Resolved At",IF(AND($P487&lt;&gt;"",$P487&lt;$B487),"Resolved before Reported",IF(AND($Q487&lt;&gt;"",$Q487&lt;$B487),"Last Updated before Reported","OK")))))))</f>
        <v/>
      </c>
    </row>
    <row r="488">
      <c r="A488" s="17" t="n"/>
      <c r="B488" s="41" t="n"/>
      <c r="C488" s="42" t="n"/>
      <c r="D488" s="17" t="n"/>
      <c r="E488" s="20" t="n"/>
      <c r="F488" s="17" t="n"/>
      <c r="G488" s="17" t="n"/>
      <c r="H488" s="17" t="n"/>
      <c r="I488" s="17" t="n"/>
      <c r="J488" s="41" t="n"/>
      <c r="K488" s="17" t="n"/>
      <c r="L488" s="17" t="n"/>
      <c r="M488" s="17" t="n"/>
      <c r="N488" s="20" t="n"/>
      <c r="O488" s="42" t="n"/>
      <c r="P488" s="41" t="n"/>
      <c r="Q488" s="41" t="n"/>
      <c r="R488" s="43" t="n"/>
      <c r="S488" s="22">
        <f>IF(COUNTA($A488:$R488)=0,"",IFERROR(IF($J488="","",MAX(0,ROUND((IF(OR($K488="Closed",$K488="Canceled"),IF($P488="",$Q488,$P488),'Settings'!$B$8)-$J488)*1440,0))),""))</f>
        <v/>
      </c>
      <c r="T488" s="44">
        <f>IF(COUNTA($A488:$R488)=0,"",IFERROR(IF($B488="","",MAX(0,ROUND((IF(OR($K488="Closed",$K488="Canceled"),IF($P488="",$Q488,$P488),'Settings'!$B$8)-$B488)*24,1))),""))</f>
        <v/>
      </c>
      <c r="U488" s="44">
        <f>IF(COUNTA($A488:$R488)=0,"",IFERROR(VLOOKUP($I488,'Settings'!$A$12:$B$15,2,FALSE),""))</f>
        <v/>
      </c>
      <c r="V488" s="45">
        <f>IF(COUNTA($A488:$R488)=0,"",IFERROR(IF(OR($B488="",$U488=""),"",$B488+$U488/24),""))</f>
        <v/>
      </c>
      <c r="W488" s="25">
        <f>IF(COUNTA($A488:$R488)=0,"",IFERROR(IF($V488="","",IF(OR($K488="Closed",$K488="Canceled"),IF(IF($P488="",$Q488,$P488)&lt;=$V488,"Met","Missed"),IF('Settings'!$B$8&gt;$V488,"Overdue","Within Target"))),""))</f>
        <v/>
      </c>
      <c r="X488" s="46">
        <f>IF(COUNTA($A488:$R488)=0,"",IFERROR(ROUND($S488/60*'Settings'!$B$5,2),0))</f>
        <v/>
      </c>
      <c r="Y488" s="46">
        <f>IF(COUNTA($A488:$R488)=0,"",IFERROR($R488+$X488,0))</f>
        <v/>
      </c>
      <c r="Z488" s="25">
        <f>IF(COUNTA($A488:$R488)=0,"",IFERROR(IF(OR($K488="Closed",$K488="Canceled"),"No",IF($O488="","Missing Due Date",IF(INT($O488)&lt;INT('Settings'!$B$8),"Overdue",IF(INT($O488)=INT('Settings'!$B$8),"Due Today",IF(INT($O488)&lt;=INT('Settings'!$B$8)+'Settings'!$B$6,"Due Soon","Upcoming"))))),"Check date"))</f>
        <v/>
      </c>
      <c r="AA488" s="27">
        <f>IF(COUNTA($A488:$R488)=0,"",IF($A488="","Missing ID",IF(COUNTIF($A$5:$A$1004,$A488)&gt;1,"Duplicate ID",IF(OR($B488="",$C488="",$D488="",$H488="",$I488="",$K488="",$L488="",$Q488=""),"Missing required field",IF(AND($K488="Closed",$P488=""),"Closed without Resolved At",IF(AND($P488&lt;&gt;"",$P488&lt;$B488),"Resolved before Reported",IF(AND($Q488&lt;&gt;"",$Q488&lt;$B488),"Last Updated before Reported","OK")))))))</f>
        <v/>
      </c>
    </row>
    <row r="489">
      <c r="A489" s="17" t="n"/>
      <c r="B489" s="41" t="n"/>
      <c r="C489" s="42" t="n"/>
      <c r="D489" s="17" t="n"/>
      <c r="E489" s="20" t="n"/>
      <c r="F489" s="17" t="n"/>
      <c r="G489" s="17" t="n"/>
      <c r="H489" s="17" t="n"/>
      <c r="I489" s="17" t="n"/>
      <c r="J489" s="41" t="n"/>
      <c r="K489" s="17" t="n"/>
      <c r="L489" s="17" t="n"/>
      <c r="M489" s="17" t="n"/>
      <c r="N489" s="20" t="n"/>
      <c r="O489" s="42" t="n"/>
      <c r="P489" s="41" t="n"/>
      <c r="Q489" s="41" t="n"/>
      <c r="R489" s="43" t="n"/>
      <c r="S489" s="22">
        <f>IF(COUNTA($A489:$R489)=0,"",IFERROR(IF($J489="","",MAX(0,ROUND((IF(OR($K489="Closed",$K489="Canceled"),IF($P489="",$Q489,$P489),'Settings'!$B$8)-$J489)*1440,0))),""))</f>
        <v/>
      </c>
      <c r="T489" s="44">
        <f>IF(COUNTA($A489:$R489)=0,"",IFERROR(IF($B489="","",MAX(0,ROUND((IF(OR($K489="Closed",$K489="Canceled"),IF($P489="",$Q489,$P489),'Settings'!$B$8)-$B489)*24,1))),""))</f>
        <v/>
      </c>
      <c r="U489" s="44">
        <f>IF(COUNTA($A489:$R489)=0,"",IFERROR(VLOOKUP($I489,'Settings'!$A$12:$B$15,2,FALSE),""))</f>
        <v/>
      </c>
      <c r="V489" s="45">
        <f>IF(COUNTA($A489:$R489)=0,"",IFERROR(IF(OR($B489="",$U489=""),"",$B489+$U489/24),""))</f>
        <v/>
      </c>
      <c r="W489" s="25">
        <f>IF(COUNTA($A489:$R489)=0,"",IFERROR(IF($V489="","",IF(OR($K489="Closed",$K489="Canceled"),IF(IF($P489="",$Q489,$P489)&lt;=$V489,"Met","Missed"),IF('Settings'!$B$8&gt;$V489,"Overdue","Within Target"))),""))</f>
        <v/>
      </c>
      <c r="X489" s="46">
        <f>IF(COUNTA($A489:$R489)=0,"",IFERROR(ROUND($S489/60*'Settings'!$B$5,2),0))</f>
        <v/>
      </c>
      <c r="Y489" s="46">
        <f>IF(COUNTA($A489:$R489)=0,"",IFERROR($R489+$X489,0))</f>
        <v/>
      </c>
      <c r="Z489" s="25">
        <f>IF(COUNTA($A489:$R489)=0,"",IFERROR(IF(OR($K489="Closed",$K489="Canceled"),"No",IF($O489="","Missing Due Date",IF(INT($O489)&lt;INT('Settings'!$B$8),"Overdue",IF(INT($O489)=INT('Settings'!$B$8),"Due Today",IF(INT($O489)&lt;=INT('Settings'!$B$8)+'Settings'!$B$6,"Due Soon","Upcoming"))))),"Check date"))</f>
        <v/>
      </c>
      <c r="AA489" s="27">
        <f>IF(COUNTA($A489:$R489)=0,"",IF($A489="","Missing ID",IF(COUNTIF($A$5:$A$1004,$A489)&gt;1,"Duplicate ID",IF(OR($B489="",$C489="",$D489="",$H489="",$I489="",$K489="",$L489="",$Q489=""),"Missing required field",IF(AND($K489="Closed",$P489=""),"Closed without Resolved At",IF(AND($P489&lt;&gt;"",$P489&lt;$B489),"Resolved before Reported",IF(AND($Q489&lt;&gt;"",$Q489&lt;$B489),"Last Updated before Reported","OK")))))))</f>
        <v/>
      </c>
    </row>
    <row r="490">
      <c r="A490" s="17" t="n"/>
      <c r="B490" s="41" t="n"/>
      <c r="C490" s="42" t="n"/>
      <c r="D490" s="17" t="n"/>
      <c r="E490" s="20" t="n"/>
      <c r="F490" s="17" t="n"/>
      <c r="G490" s="17" t="n"/>
      <c r="H490" s="17" t="n"/>
      <c r="I490" s="17" t="n"/>
      <c r="J490" s="41" t="n"/>
      <c r="K490" s="17" t="n"/>
      <c r="L490" s="17" t="n"/>
      <c r="M490" s="17" t="n"/>
      <c r="N490" s="20" t="n"/>
      <c r="O490" s="42" t="n"/>
      <c r="P490" s="41" t="n"/>
      <c r="Q490" s="41" t="n"/>
      <c r="R490" s="43" t="n"/>
      <c r="S490" s="22">
        <f>IF(COUNTA($A490:$R490)=0,"",IFERROR(IF($J490="","",MAX(0,ROUND((IF(OR($K490="Closed",$K490="Canceled"),IF($P490="",$Q490,$P490),'Settings'!$B$8)-$J490)*1440,0))),""))</f>
        <v/>
      </c>
      <c r="T490" s="44">
        <f>IF(COUNTA($A490:$R490)=0,"",IFERROR(IF($B490="","",MAX(0,ROUND((IF(OR($K490="Closed",$K490="Canceled"),IF($P490="",$Q490,$P490),'Settings'!$B$8)-$B490)*24,1))),""))</f>
        <v/>
      </c>
      <c r="U490" s="44">
        <f>IF(COUNTA($A490:$R490)=0,"",IFERROR(VLOOKUP($I490,'Settings'!$A$12:$B$15,2,FALSE),""))</f>
        <v/>
      </c>
      <c r="V490" s="45">
        <f>IF(COUNTA($A490:$R490)=0,"",IFERROR(IF(OR($B490="",$U490=""),"",$B490+$U490/24),""))</f>
        <v/>
      </c>
      <c r="W490" s="25">
        <f>IF(COUNTA($A490:$R490)=0,"",IFERROR(IF($V490="","",IF(OR($K490="Closed",$K490="Canceled"),IF(IF($P490="",$Q490,$P490)&lt;=$V490,"Met","Missed"),IF('Settings'!$B$8&gt;$V490,"Overdue","Within Target"))),""))</f>
        <v/>
      </c>
      <c r="X490" s="46">
        <f>IF(COUNTA($A490:$R490)=0,"",IFERROR(ROUND($S490/60*'Settings'!$B$5,2),0))</f>
        <v/>
      </c>
      <c r="Y490" s="46">
        <f>IF(COUNTA($A490:$R490)=0,"",IFERROR($R490+$X490,0))</f>
        <v/>
      </c>
      <c r="Z490" s="25">
        <f>IF(COUNTA($A490:$R490)=0,"",IFERROR(IF(OR($K490="Closed",$K490="Canceled"),"No",IF($O490="","Missing Due Date",IF(INT($O490)&lt;INT('Settings'!$B$8),"Overdue",IF(INT($O490)=INT('Settings'!$B$8),"Due Today",IF(INT($O490)&lt;=INT('Settings'!$B$8)+'Settings'!$B$6,"Due Soon","Upcoming"))))),"Check date"))</f>
        <v/>
      </c>
      <c r="AA490" s="27">
        <f>IF(COUNTA($A490:$R490)=0,"",IF($A490="","Missing ID",IF(COUNTIF($A$5:$A$1004,$A490)&gt;1,"Duplicate ID",IF(OR($B490="",$C490="",$D490="",$H490="",$I490="",$K490="",$L490="",$Q490=""),"Missing required field",IF(AND($K490="Closed",$P490=""),"Closed without Resolved At",IF(AND($P490&lt;&gt;"",$P490&lt;$B490),"Resolved before Reported",IF(AND($Q490&lt;&gt;"",$Q490&lt;$B490),"Last Updated before Reported","OK")))))))</f>
        <v/>
      </c>
    </row>
    <row r="491">
      <c r="A491" s="17" t="n"/>
      <c r="B491" s="41" t="n"/>
      <c r="C491" s="42" t="n"/>
      <c r="D491" s="17" t="n"/>
      <c r="E491" s="20" t="n"/>
      <c r="F491" s="17" t="n"/>
      <c r="G491" s="17" t="n"/>
      <c r="H491" s="17" t="n"/>
      <c r="I491" s="17" t="n"/>
      <c r="J491" s="41" t="n"/>
      <c r="K491" s="17" t="n"/>
      <c r="L491" s="17" t="n"/>
      <c r="M491" s="17" t="n"/>
      <c r="N491" s="20" t="n"/>
      <c r="O491" s="42" t="n"/>
      <c r="P491" s="41" t="n"/>
      <c r="Q491" s="41" t="n"/>
      <c r="R491" s="43" t="n"/>
      <c r="S491" s="22">
        <f>IF(COUNTA($A491:$R491)=0,"",IFERROR(IF($J491="","",MAX(0,ROUND((IF(OR($K491="Closed",$K491="Canceled"),IF($P491="",$Q491,$P491),'Settings'!$B$8)-$J491)*1440,0))),""))</f>
        <v/>
      </c>
      <c r="T491" s="44">
        <f>IF(COUNTA($A491:$R491)=0,"",IFERROR(IF($B491="","",MAX(0,ROUND((IF(OR($K491="Closed",$K491="Canceled"),IF($P491="",$Q491,$P491),'Settings'!$B$8)-$B491)*24,1))),""))</f>
        <v/>
      </c>
      <c r="U491" s="44">
        <f>IF(COUNTA($A491:$R491)=0,"",IFERROR(VLOOKUP($I491,'Settings'!$A$12:$B$15,2,FALSE),""))</f>
        <v/>
      </c>
      <c r="V491" s="45">
        <f>IF(COUNTA($A491:$R491)=0,"",IFERROR(IF(OR($B491="",$U491=""),"",$B491+$U491/24),""))</f>
        <v/>
      </c>
      <c r="W491" s="25">
        <f>IF(COUNTA($A491:$R491)=0,"",IFERROR(IF($V491="","",IF(OR($K491="Closed",$K491="Canceled"),IF(IF($P491="",$Q491,$P491)&lt;=$V491,"Met","Missed"),IF('Settings'!$B$8&gt;$V491,"Overdue","Within Target"))),""))</f>
        <v/>
      </c>
      <c r="X491" s="46">
        <f>IF(COUNTA($A491:$R491)=0,"",IFERROR(ROUND($S491/60*'Settings'!$B$5,2),0))</f>
        <v/>
      </c>
      <c r="Y491" s="46">
        <f>IF(COUNTA($A491:$R491)=0,"",IFERROR($R491+$X491,0))</f>
        <v/>
      </c>
      <c r="Z491" s="25">
        <f>IF(COUNTA($A491:$R491)=0,"",IFERROR(IF(OR($K491="Closed",$K491="Canceled"),"No",IF($O491="","Missing Due Date",IF(INT($O491)&lt;INT('Settings'!$B$8),"Overdue",IF(INT($O491)=INT('Settings'!$B$8),"Due Today",IF(INT($O491)&lt;=INT('Settings'!$B$8)+'Settings'!$B$6,"Due Soon","Upcoming"))))),"Check date"))</f>
        <v/>
      </c>
      <c r="AA491" s="27">
        <f>IF(COUNTA($A491:$R491)=0,"",IF($A491="","Missing ID",IF(COUNTIF($A$5:$A$1004,$A491)&gt;1,"Duplicate ID",IF(OR($B491="",$C491="",$D491="",$H491="",$I491="",$K491="",$L491="",$Q491=""),"Missing required field",IF(AND($K491="Closed",$P491=""),"Closed without Resolved At",IF(AND($P491&lt;&gt;"",$P491&lt;$B491),"Resolved before Reported",IF(AND($Q491&lt;&gt;"",$Q491&lt;$B491),"Last Updated before Reported","OK")))))))</f>
        <v/>
      </c>
    </row>
    <row r="492">
      <c r="A492" s="17" t="n"/>
      <c r="B492" s="41" t="n"/>
      <c r="C492" s="42" t="n"/>
      <c r="D492" s="17" t="n"/>
      <c r="E492" s="20" t="n"/>
      <c r="F492" s="17" t="n"/>
      <c r="G492" s="17" t="n"/>
      <c r="H492" s="17" t="n"/>
      <c r="I492" s="17" t="n"/>
      <c r="J492" s="41" t="n"/>
      <c r="K492" s="17" t="n"/>
      <c r="L492" s="17" t="n"/>
      <c r="M492" s="17" t="n"/>
      <c r="N492" s="20" t="n"/>
      <c r="O492" s="42" t="n"/>
      <c r="P492" s="41" t="n"/>
      <c r="Q492" s="41" t="n"/>
      <c r="R492" s="43" t="n"/>
      <c r="S492" s="22">
        <f>IF(COUNTA($A492:$R492)=0,"",IFERROR(IF($J492="","",MAX(0,ROUND((IF(OR($K492="Closed",$K492="Canceled"),IF($P492="",$Q492,$P492),'Settings'!$B$8)-$J492)*1440,0))),""))</f>
        <v/>
      </c>
      <c r="T492" s="44">
        <f>IF(COUNTA($A492:$R492)=0,"",IFERROR(IF($B492="","",MAX(0,ROUND((IF(OR($K492="Closed",$K492="Canceled"),IF($P492="",$Q492,$P492),'Settings'!$B$8)-$B492)*24,1))),""))</f>
        <v/>
      </c>
      <c r="U492" s="44">
        <f>IF(COUNTA($A492:$R492)=0,"",IFERROR(VLOOKUP($I492,'Settings'!$A$12:$B$15,2,FALSE),""))</f>
        <v/>
      </c>
      <c r="V492" s="45">
        <f>IF(COUNTA($A492:$R492)=0,"",IFERROR(IF(OR($B492="",$U492=""),"",$B492+$U492/24),""))</f>
        <v/>
      </c>
      <c r="W492" s="25">
        <f>IF(COUNTA($A492:$R492)=0,"",IFERROR(IF($V492="","",IF(OR($K492="Closed",$K492="Canceled"),IF(IF($P492="",$Q492,$P492)&lt;=$V492,"Met","Missed"),IF('Settings'!$B$8&gt;$V492,"Overdue","Within Target"))),""))</f>
        <v/>
      </c>
      <c r="X492" s="46">
        <f>IF(COUNTA($A492:$R492)=0,"",IFERROR(ROUND($S492/60*'Settings'!$B$5,2),0))</f>
        <v/>
      </c>
      <c r="Y492" s="46">
        <f>IF(COUNTA($A492:$R492)=0,"",IFERROR($R492+$X492,0))</f>
        <v/>
      </c>
      <c r="Z492" s="25">
        <f>IF(COUNTA($A492:$R492)=0,"",IFERROR(IF(OR($K492="Closed",$K492="Canceled"),"No",IF($O492="","Missing Due Date",IF(INT($O492)&lt;INT('Settings'!$B$8),"Overdue",IF(INT($O492)=INT('Settings'!$B$8),"Due Today",IF(INT($O492)&lt;=INT('Settings'!$B$8)+'Settings'!$B$6,"Due Soon","Upcoming"))))),"Check date"))</f>
        <v/>
      </c>
      <c r="AA492" s="27">
        <f>IF(COUNTA($A492:$R492)=0,"",IF($A492="","Missing ID",IF(COUNTIF($A$5:$A$1004,$A492)&gt;1,"Duplicate ID",IF(OR($B492="",$C492="",$D492="",$H492="",$I492="",$K492="",$L492="",$Q492=""),"Missing required field",IF(AND($K492="Closed",$P492=""),"Closed without Resolved At",IF(AND($P492&lt;&gt;"",$P492&lt;$B492),"Resolved before Reported",IF(AND($Q492&lt;&gt;"",$Q492&lt;$B492),"Last Updated before Reported","OK")))))))</f>
        <v/>
      </c>
    </row>
    <row r="493">
      <c r="A493" s="17" t="n"/>
      <c r="B493" s="41" t="n"/>
      <c r="C493" s="42" t="n"/>
      <c r="D493" s="17" t="n"/>
      <c r="E493" s="20" t="n"/>
      <c r="F493" s="17" t="n"/>
      <c r="G493" s="17" t="n"/>
      <c r="H493" s="17" t="n"/>
      <c r="I493" s="17" t="n"/>
      <c r="J493" s="41" t="n"/>
      <c r="K493" s="17" t="n"/>
      <c r="L493" s="17" t="n"/>
      <c r="M493" s="17" t="n"/>
      <c r="N493" s="20" t="n"/>
      <c r="O493" s="42" t="n"/>
      <c r="P493" s="41" t="n"/>
      <c r="Q493" s="41" t="n"/>
      <c r="R493" s="43" t="n"/>
      <c r="S493" s="22">
        <f>IF(COUNTA($A493:$R493)=0,"",IFERROR(IF($J493="","",MAX(0,ROUND((IF(OR($K493="Closed",$K493="Canceled"),IF($P493="",$Q493,$P493),'Settings'!$B$8)-$J493)*1440,0))),""))</f>
        <v/>
      </c>
      <c r="T493" s="44">
        <f>IF(COUNTA($A493:$R493)=0,"",IFERROR(IF($B493="","",MAX(0,ROUND((IF(OR($K493="Closed",$K493="Canceled"),IF($P493="",$Q493,$P493),'Settings'!$B$8)-$B493)*24,1))),""))</f>
        <v/>
      </c>
      <c r="U493" s="44">
        <f>IF(COUNTA($A493:$R493)=0,"",IFERROR(VLOOKUP($I493,'Settings'!$A$12:$B$15,2,FALSE),""))</f>
        <v/>
      </c>
      <c r="V493" s="45">
        <f>IF(COUNTA($A493:$R493)=0,"",IFERROR(IF(OR($B493="",$U493=""),"",$B493+$U493/24),""))</f>
        <v/>
      </c>
      <c r="W493" s="25">
        <f>IF(COUNTA($A493:$R493)=0,"",IFERROR(IF($V493="","",IF(OR($K493="Closed",$K493="Canceled"),IF(IF($P493="",$Q493,$P493)&lt;=$V493,"Met","Missed"),IF('Settings'!$B$8&gt;$V493,"Overdue","Within Target"))),""))</f>
        <v/>
      </c>
      <c r="X493" s="46">
        <f>IF(COUNTA($A493:$R493)=0,"",IFERROR(ROUND($S493/60*'Settings'!$B$5,2),0))</f>
        <v/>
      </c>
      <c r="Y493" s="46">
        <f>IF(COUNTA($A493:$R493)=0,"",IFERROR($R493+$X493,0))</f>
        <v/>
      </c>
      <c r="Z493" s="25">
        <f>IF(COUNTA($A493:$R493)=0,"",IFERROR(IF(OR($K493="Closed",$K493="Canceled"),"No",IF($O493="","Missing Due Date",IF(INT($O493)&lt;INT('Settings'!$B$8),"Overdue",IF(INT($O493)=INT('Settings'!$B$8),"Due Today",IF(INT($O493)&lt;=INT('Settings'!$B$8)+'Settings'!$B$6,"Due Soon","Upcoming"))))),"Check date"))</f>
        <v/>
      </c>
      <c r="AA493" s="27">
        <f>IF(COUNTA($A493:$R493)=0,"",IF($A493="","Missing ID",IF(COUNTIF($A$5:$A$1004,$A493)&gt;1,"Duplicate ID",IF(OR($B493="",$C493="",$D493="",$H493="",$I493="",$K493="",$L493="",$Q493=""),"Missing required field",IF(AND($K493="Closed",$P493=""),"Closed without Resolved At",IF(AND($P493&lt;&gt;"",$P493&lt;$B493),"Resolved before Reported",IF(AND($Q493&lt;&gt;"",$Q493&lt;$B493),"Last Updated before Reported","OK")))))))</f>
        <v/>
      </c>
    </row>
    <row r="494">
      <c r="A494" s="17" t="n"/>
      <c r="B494" s="41" t="n"/>
      <c r="C494" s="42" t="n"/>
      <c r="D494" s="17" t="n"/>
      <c r="E494" s="20" t="n"/>
      <c r="F494" s="17" t="n"/>
      <c r="G494" s="17" t="n"/>
      <c r="H494" s="17" t="n"/>
      <c r="I494" s="17" t="n"/>
      <c r="J494" s="41" t="n"/>
      <c r="K494" s="17" t="n"/>
      <c r="L494" s="17" t="n"/>
      <c r="M494" s="17" t="n"/>
      <c r="N494" s="20" t="n"/>
      <c r="O494" s="42" t="n"/>
      <c r="P494" s="41" t="n"/>
      <c r="Q494" s="41" t="n"/>
      <c r="R494" s="43" t="n"/>
      <c r="S494" s="22">
        <f>IF(COUNTA($A494:$R494)=0,"",IFERROR(IF($J494="","",MAX(0,ROUND((IF(OR($K494="Closed",$K494="Canceled"),IF($P494="",$Q494,$P494),'Settings'!$B$8)-$J494)*1440,0))),""))</f>
        <v/>
      </c>
      <c r="T494" s="44">
        <f>IF(COUNTA($A494:$R494)=0,"",IFERROR(IF($B494="","",MAX(0,ROUND((IF(OR($K494="Closed",$K494="Canceled"),IF($P494="",$Q494,$P494),'Settings'!$B$8)-$B494)*24,1))),""))</f>
        <v/>
      </c>
      <c r="U494" s="44">
        <f>IF(COUNTA($A494:$R494)=0,"",IFERROR(VLOOKUP($I494,'Settings'!$A$12:$B$15,2,FALSE),""))</f>
        <v/>
      </c>
      <c r="V494" s="45">
        <f>IF(COUNTA($A494:$R494)=0,"",IFERROR(IF(OR($B494="",$U494=""),"",$B494+$U494/24),""))</f>
        <v/>
      </c>
      <c r="W494" s="25">
        <f>IF(COUNTA($A494:$R494)=0,"",IFERROR(IF($V494="","",IF(OR($K494="Closed",$K494="Canceled"),IF(IF($P494="",$Q494,$P494)&lt;=$V494,"Met","Missed"),IF('Settings'!$B$8&gt;$V494,"Overdue","Within Target"))),""))</f>
        <v/>
      </c>
      <c r="X494" s="46">
        <f>IF(COUNTA($A494:$R494)=0,"",IFERROR(ROUND($S494/60*'Settings'!$B$5,2),0))</f>
        <v/>
      </c>
      <c r="Y494" s="46">
        <f>IF(COUNTA($A494:$R494)=0,"",IFERROR($R494+$X494,0))</f>
        <v/>
      </c>
      <c r="Z494" s="25">
        <f>IF(COUNTA($A494:$R494)=0,"",IFERROR(IF(OR($K494="Closed",$K494="Canceled"),"No",IF($O494="","Missing Due Date",IF(INT($O494)&lt;INT('Settings'!$B$8),"Overdue",IF(INT($O494)=INT('Settings'!$B$8),"Due Today",IF(INT($O494)&lt;=INT('Settings'!$B$8)+'Settings'!$B$6,"Due Soon","Upcoming"))))),"Check date"))</f>
        <v/>
      </c>
      <c r="AA494" s="27">
        <f>IF(COUNTA($A494:$R494)=0,"",IF($A494="","Missing ID",IF(COUNTIF($A$5:$A$1004,$A494)&gt;1,"Duplicate ID",IF(OR($B494="",$C494="",$D494="",$H494="",$I494="",$K494="",$L494="",$Q494=""),"Missing required field",IF(AND($K494="Closed",$P494=""),"Closed without Resolved At",IF(AND($P494&lt;&gt;"",$P494&lt;$B494),"Resolved before Reported",IF(AND($Q494&lt;&gt;"",$Q494&lt;$B494),"Last Updated before Reported","OK")))))))</f>
        <v/>
      </c>
    </row>
    <row r="495">
      <c r="A495" s="17" t="n"/>
      <c r="B495" s="41" t="n"/>
      <c r="C495" s="42" t="n"/>
      <c r="D495" s="17" t="n"/>
      <c r="E495" s="20" t="n"/>
      <c r="F495" s="17" t="n"/>
      <c r="G495" s="17" t="n"/>
      <c r="H495" s="17" t="n"/>
      <c r="I495" s="17" t="n"/>
      <c r="J495" s="41" t="n"/>
      <c r="K495" s="17" t="n"/>
      <c r="L495" s="17" t="n"/>
      <c r="M495" s="17" t="n"/>
      <c r="N495" s="20" t="n"/>
      <c r="O495" s="42" t="n"/>
      <c r="P495" s="41" t="n"/>
      <c r="Q495" s="41" t="n"/>
      <c r="R495" s="43" t="n"/>
      <c r="S495" s="22">
        <f>IF(COUNTA($A495:$R495)=0,"",IFERROR(IF($J495="","",MAX(0,ROUND((IF(OR($K495="Closed",$K495="Canceled"),IF($P495="",$Q495,$P495),'Settings'!$B$8)-$J495)*1440,0))),""))</f>
        <v/>
      </c>
      <c r="T495" s="44">
        <f>IF(COUNTA($A495:$R495)=0,"",IFERROR(IF($B495="","",MAX(0,ROUND((IF(OR($K495="Closed",$K495="Canceled"),IF($P495="",$Q495,$P495),'Settings'!$B$8)-$B495)*24,1))),""))</f>
        <v/>
      </c>
      <c r="U495" s="44">
        <f>IF(COUNTA($A495:$R495)=0,"",IFERROR(VLOOKUP($I495,'Settings'!$A$12:$B$15,2,FALSE),""))</f>
        <v/>
      </c>
      <c r="V495" s="45">
        <f>IF(COUNTA($A495:$R495)=0,"",IFERROR(IF(OR($B495="",$U495=""),"",$B495+$U495/24),""))</f>
        <v/>
      </c>
      <c r="W495" s="25">
        <f>IF(COUNTA($A495:$R495)=0,"",IFERROR(IF($V495="","",IF(OR($K495="Closed",$K495="Canceled"),IF(IF($P495="",$Q495,$P495)&lt;=$V495,"Met","Missed"),IF('Settings'!$B$8&gt;$V495,"Overdue","Within Target"))),""))</f>
        <v/>
      </c>
      <c r="X495" s="46">
        <f>IF(COUNTA($A495:$R495)=0,"",IFERROR(ROUND($S495/60*'Settings'!$B$5,2),0))</f>
        <v/>
      </c>
      <c r="Y495" s="46">
        <f>IF(COUNTA($A495:$R495)=0,"",IFERROR($R495+$X495,0))</f>
        <v/>
      </c>
      <c r="Z495" s="25">
        <f>IF(COUNTA($A495:$R495)=0,"",IFERROR(IF(OR($K495="Closed",$K495="Canceled"),"No",IF($O495="","Missing Due Date",IF(INT($O495)&lt;INT('Settings'!$B$8),"Overdue",IF(INT($O495)=INT('Settings'!$B$8),"Due Today",IF(INT($O495)&lt;=INT('Settings'!$B$8)+'Settings'!$B$6,"Due Soon","Upcoming"))))),"Check date"))</f>
        <v/>
      </c>
      <c r="AA495" s="27">
        <f>IF(COUNTA($A495:$R495)=0,"",IF($A495="","Missing ID",IF(COUNTIF($A$5:$A$1004,$A495)&gt;1,"Duplicate ID",IF(OR($B495="",$C495="",$D495="",$H495="",$I495="",$K495="",$L495="",$Q495=""),"Missing required field",IF(AND($K495="Closed",$P495=""),"Closed without Resolved At",IF(AND($P495&lt;&gt;"",$P495&lt;$B495),"Resolved before Reported",IF(AND($Q495&lt;&gt;"",$Q495&lt;$B495),"Last Updated before Reported","OK")))))))</f>
        <v/>
      </c>
    </row>
    <row r="496">
      <c r="A496" s="17" t="n"/>
      <c r="B496" s="41" t="n"/>
      <c r="C496" s="42" t="n"/>
      <c r="D496" s="17" t="n"/>
      <c r="E496" s="20" t="n"/>
      <c r="F496" s="17" t="n"/>
      <c r="G496" s="17" t="n"/>
      <c r="H496" s="17" t="n"/>
      <c r="I496" s="17" t="n"/>
      <c r="J496" s="41" t="n"/>
      <c r="K496" s="17" t="n"/>
      <c r="L496" s="17" t="n"/>
      <c r="M496" s="17" t="n"/>
      <c r="N496" s="20" t="n"/>
      <c r="O496" s="42" t="n"/>
      <c r="P496" s="41" t="n"/>
      <c r="Q496" s="41" t="n"/>
      <c r="R496" s="43" t="n"/>
      <c r="S496" s="22">
        <f>IF(COUNTA($A496:$R496)=0,"",IFERROR(IF($J496="","",MAX(0,ROUND((IF(OR($K496="Closed",$K496="Canceled"),IF($P496="",$Q496,$P496),'Settings'!$B$8)-$J496)*1440,0))),""))</f>
        <v/>
      </c>
      <c r="T496" s="44">
        <f>IF(COUNTA($A496:$R496)=0,"",IFERROR(IF($B496="","",MAX(0,ROUND((IF(OR($K496="Closed",$K496="Canceled"),IF($P496="",$Q496,$P496),'Settings'!$B$8)-$B496)*24,1))),""))</f>
        <v/>
      </c>
      <c r="U496" s="44">
        <f>IF(COUNTA($A496:$R496)=0,"",IFERROR(VLOOKUP($I496,'Settings'!$A$12:$B$15,2,FALSE),""))</f>
        <v/>
      </c>
      <c r="V496" s="45">
        <f>IF(COUNTA($A496:$R496)=0,"",IFERROR(IF(OR($B496="",$U496=""),"",$B496+$U496/24),""))</f>
        <v/>
      </c>
      <c r="W496" s="25">
        <f>IF(COUNTA($A496:$R496)=0,"",IFERROR(IF($V496="","",IF(OR($K496="Closed",$K496="Canceled"),IF(IF($P496="",$Q496,$P496)&lt;=$V496,"Met","Missed"),IF('Settings'!$B$8&gt;$V496,"Overdue","Within Target"))),""))</f>
        <v/>
      </c>
      <c r="X496" s="46">
        <f>IF(COUNTA($A496:$R496)=0,"",IFERROR(ROUND($S496/60*'Settings'!$B$5,2),0))</f>
        <v/>
      </c>
      <c r="Y496" s="46">
        <f>IF(COUNTA($A496:$R496)=0,"",IFERROR($R496+$X496,0))</f>
        <v/>
      </c>
      <c r="Z496" s="25">
        <f>IF(COUNTA($A496:$R496)=0,"",IFERROR(IF(OR($K496="Closed",$K496="Canceled"),"No",IF($O496="","Missing Due Date",IF(INT($O496)&lt;INT('Settings'!$B$8),"Overdue",IF(INT($O496)=INT('Settings'!$B$8),"Due Today",IF(INT($O496)&lt;=INT('Settings'!$B$8)+'Settings'!$B$6,"Due Soon","Upcoming"))))),"Check date"))</f>
        <v/>
      </c>
      <c r="AA496" s="27">
        <f>IF(COUNTA($A496:$R496)=0,"",IF($A496="","Missing ID",IF(COUNTIF($A$5:$A$1004,$A496)&gt;1,"Duplicate ID",IF(OR($B496="",$C496="",$D496="",$H496="",$I496="",$K496="",$L496="",$Q496=""),"Missing required field",IF(AND($K496="Closed",$P496=""),"Closed without Resolved At",IF(AND($P496&lt;&gt;"",$P496&lt;$B496),"Resolved before Reported",IF(AND($Q496&lt;&gt;"",$Q496&lt;$B496),"Last Updated before Reported","OK")))))))</f>
        <v/>
      </c>
    </row>
    <row r="497">
      <c r="A497" s="17" t="n"/>
      <c r="B497" s="41" t="n"/>
      <c r="C497" s="42" t="n"/>
      <c r="D497" s="17" t="n"/>
      <c r="E497" s="20" t="n"/>
      <c r="F497" s="17" t="n"/>
      <c r="G497" s="17" t="n"/>
      <c r="H497" s="17" t="n"/>
      <c r="I497" s="17" t="n"/>
      <c r="J497" s="41" t="n"/>
      <c r="K497" s="17" t="n"/>
      <c r="L497" s="17" t="n"/>
      <c r="M497" s="17" t="n"/>
      <c r="N497" s="20" t="n"/>
      <c r="O497" s="42" t="n"/>
      <c r="P497" s="41" t="n"/>
      <c r="Q497" s="41" t="n"/>
      <c r="R497" s="43" t="n"/>
      <c r="S497" s="22">
        <f>IF(COUNTA($A497:$R497)=0,"",IFERROR(IF($J497="","",MAX(0,ROUND((IF(OR($K497="Closed",$K497="Canceled"),IF($P497="",$Q497,$P497),'Settings'!$B$8)-$J497)*1440,0))),""))</f>
        <v/>
      </c>
      <c r="T497" s="44">
        <f>IF(COUNTA($A497:$R497)=0,"",IFERROR(IF($B497="","",MAX(0,ROUND((IF(OR($K497="Closed",$K497="Canceled"),IF($P497="",$Q497,$P497),'Settings'!$B$8)-$B497)*24,1))),""))</f>
        <v/>
      </c>
      <c r="U497" s="44">
        <f>IF(COUNTA($A497:$R497)=0,"",IFERROR(VLOOKUP($I497,'Settings'!$A$12:$B$15,2,FALSE),""))</f>
        <v/>
      </c>
      <c r="V497" s="45">
        <f>IF(COUNTA($A497:$R497)=0,"",IFERROR(IF(OR($B497="",$U497=""),"",$B497+$U497/24),""))</f>
        <v/>
      </c>
      <c r="W497" s="25">
        <f>IF(COUNTA($A497:$R497)=0,"",IFERROR(IF($V497="","",IF(OR($K497="Closed",$K497="Canceled"),IF(IF($P497="",$Q497,$P497)&lt;=$V497,"Met","Missed"),IF('Settings'!$B$8&gt;$V497,"Overdue","Within Target"))),""))</f>
        <v/>
      </c>
      <c r="X497" s="46">
        <f>IF(COUNTA($A497:$R497)=0,"",IFERROR(ROUND($S497/60*'Settings'!$B$5,2),0))</f>
        <v/>
      </c>
      <c r="Y497" s="46">
        <f>IF(COUNTA($A497:$R497)=0,"",IFERROR($R497+$X497,0))</f>
        <v/>
      </c>
      <c r="Z497" s="25">
        <f>IF(COUNTA($A497:$R497)=0,"",IFERROR(IF(OR($K497="Closed",$K497="Canceled"),"No",IF($O497="","Missing Due Date",IF(INT($O497)&lt;INT('Settings'!$B$8),"Overdue",IF(INT($O497)=INT('Settings'!$B$8),"Due Today",IF(INT($O497)&lt;=INT('Settings'!$B$8)+'Settings'!$B$6,"Due Soon","Upcoming"))))),"Check date"))</f>
        <v/>
      </c>
      <c r="AA497" s="27">
        <f>IF(COUNTA($A497:$R497)=0,"",IF($A497="","Missing ID",IF(COUNTIF($A$5:$A$1004,$A497)&gt;1,"Duplicate ID",IF(OR($B497="",$C497="",$D497="",$H497="",$I497="",$K497="",$L497="",$Q497=""),"Missing required field",IF(AND($K497="Closed",$P497=""),"Closed without Resolved At",IF(AND($P497&lt;&gt;"",$P497&lt;$B497),"Resolved before Reported",IF(AND($Q497&lt;&gt;"",$Q497&lt;$B497),"Last Updated before Reported","OK")))))))</f>
        <v/>
      </c>
    </row>
    <row r="498">
      <c r="A498" s="17" t="n"/>
      <c r="B498" s="41" t="n"/>
      <c r="C498" s="42" t="n"/>
      <c r="D498" s="17" t="n"/>
      <c r="E498" s="20" t="n"/>
      <c r="F498" s="17" t="n"/>
      <c r="G498" s="17" t="n"/>
      <c r="H498" s="17" t="n"/>
      <c r="I498" s="17" t="n"/>
      <c r="J498" s="41" t="n"/>
      <c r="K498" s="17" t="n"/>
      <c r="L498" s="17" t="n"/>
      <c r="M498" s="17" t="n"/>
      <c r="N498" s="20" t="n"/>
      <c r="O498" s="42" t="n"/>
      <c r="P498" s="41" t="n"/>
      <c r="Q498" s="41" t="n"/>
      <c r="R498" s="43" t="n"/>
      <c r="S498" s="22">
        <f>IF(COUNTA($A498:$R498)=0,"",IFERROR(IF($J498="","",MAX(0,ROUND((IF(OR($K498="Closed",$K498="Canceled"),IF($P498="",$Q498,$P498),'Settings'!$B$8)-$J498)*1440,0))),""))</f>
        <v/>
      </c>
      <c r="T498" s="44">
        <f>IF(COUNTA($A498:$R498)=0,"",IFERROR(IF($B498="","",MAX(0,ROUND((IF(OR($K498="Closed",$K498="Canceled"),IF($P498="",$Q498,$P498),'Settings'!$B$8)-$B498)*24,1))),""))</f>
        <v/>
      </c>
      <c r="U498" s="44">
        <f>IF(COUNTA($A498:$R498)=0,"",IFERROR(VLOOKUP($I498,'Settings'!$A$12:$B$15,2,FALSE),""))</f>
        <v/>
      </c>
      <c r="V498" s="45">
        <f>IF(COUNTA($A498:$R498)=0,"",IFERROR(IF(OR($B498="",$U498=""),"",$B498+$U498/24),""))</f>
        <v/>
      </c>
      <c r="W498" s="25">
        <f>IF(COUNTA($A498:$R498)=0,"",IFERROR(IF($V498="","",IF(OR($K498="Closed",$K498="Canceled"),IF(IF($P498="",$Q498,$P498)&lt;=$V498,"Met","Missed"),IF('Settings'!$B$8&gt;$V498,"Overdue","Within Target"))),""))</f>
        <v/>
      </c>
      <c r="X498" s="46">
        <f>IF(COUNTA($A498:$R498)=0,"",IFERROR(ROUND($S498/60*'Settings'!$B$5,2),0))</f>
        <v/>
      </c>
      <c r="Y498" s="46">
        <f>IF(COUNTA($A498:$R498)=0,"",IFERROR($R498+$X498,0))</f>
        <v/>
      </c>
      <c r="Z498" s="25">
        <f>IF(COUNTA($A498:$R498)=0,"",IFERROR(IF(OR($K498="Closed",$K498="Canceled"),"No",IF($O498="","Missing Due Date",IF(INT($O498)&lt;INT('Settings'!$B$8),"Overdue",IF(INT($O498)=INT('Settings'!$B$8),"Due Today",IF(INT($O498)&lt;=INT('Settings'!$B$8)+'Settings'!$B$6,"Due Soon","Upcoming"))))),"Check date"))</f>
        <v/>
      </c>
      <c r="AA498" s="27">
        <f>IF(COUNTA($A498:$R498)=0,"",IF($A498="","Missing ID",IF(COUNTIF($A$5:$A$1004,$A498)&gt;1,"Duplicate ID",IF(OR($B498="",$C498="",$D498="",$H498="",$I498="",$K498="",$L498="",$Q498=""),"Missing required field",IF(AND($K498="Closed",$P498=""),"Closed without Resolved At",IF(AND($P498&lt;&gt;"",$P498&lt;$B498),"Resolved before Reported",IF(AND($Q498&lt;&gt;"",$Q498&lt;$B498),"Last Updated before Reported","OK")))))))</f>
        <v/>
      </c>
    </row>
    <row r="499">
      <c r="A499" s="17" t="n"/>
      <c r="B499" s="41" t="n"/>
      <c r="C499" s="42" t="n"/>
      <c r="D499" s="17" t="n"/>
      <c r="E499" s="20" t="n"/>
      <c r="F499" s="17" t="n"/>
      <c r="G499" s="17" t="n"/>
      <c r="H499" s="17" t="n"/>
      <c r="I499" s="17" t="n"/>
      <c r="J499" s="41" t="n"/>
      <c r="K499" s="17" t="n"/>
      <c r="L499" s="17" t="n"/>
      <c r="M499" s="17" t="n"/>
      <c r="N499" s="20" t="n"/>
      <c r="O499" s="42" t="n"/>
      <c r="P499" s="41" t="n"/>
      <c r="Q499" s="41" t="n"/>
      <c r="R499" s="43" t="n"/>
      <c r="S499" s="22">
        <f>IF(COUNTA($A499:$R499)=0,"",IFERROR(IF($J499="","",MAX(0,ROUND((IF(OR($K499="Closed",$K499="Canceled"),IF($P499="",$Q499,$P499),'Settings'!$B$8)-$J499)*1440,0))),""))</f>
        <v/>
      </c>
      <c r="T499" s="44">
        <f>IF(COUNTA($A499:$R499)=0,"",IFERROR(IF($B499="","",MAX(0,ROUND((IF(OR($K499="Closed",$K499="Canceled"),IF($P499="",$Q499,$P499),'Settings'!$B$8)-$B499)*24,1))),""))</f>
        <v/>
      </c>
      <c r="U499" s="44">
        <f>IF(COUNTA($A499:$R499)=0,"",IFERROR(VLOOKUP($I499,'Settings'!$A$12:$B$15,2,FALSE),""))</f>
        <v/>
      </c>
      <c r="V499" s="45">
        <f>IF(COUNTA($A499:$R499)=0,"",IFERROR(IF(OR($B499="",$U499=""),"",$B499+$U499/24),""))</f>
        <v/>
      </c>
      <c r="W499" s="25">
        <f>IF(COUNTA($A499:$R499)=0,"",IFERROR(IF($V499="","",IF(OR($K499="Closed",$K499="Canceled"),IF(IF($P499="",$Q499,$P499)&lt;=$V499,"Met","Missed"),IF('Settings'!$B$8&gt;$V499,"Overdue","Within Target"))),""))</f>
        <v/>
      </c>
      <c r="X499" s="46">
        <f>IF(COUNTA($A499:$R499)=0,"",IFERROR(ROUND($S499/60*'Settings'!$B$5,2),0))</f>
        <v/>
      </c>
      <c r="Y499" s="46">
        <f>IF(COUNTA($A499:$R499)=0,"",IFERROR($R499+$X499,0))</f>
        <v/>
      </c>
      <c r="Z499" s="25">
        <f>IF(COUNTA($A499:$R499)=0,"",IFERROR(IF(OR($K499="Closed",$K499="Canceled"),"No",IF($O499="","Missing Due Date",IF(INT($O499)&lt;INT('Settings'!$B$8),"Overdue",IF(INT($O499)=INT('Settings'!$B$8),"Due Today",IF(INT($O499)&lt;=INT('Settings'!$B$8)+'Settings'!$B$6,"Due Soon","Upcoming"))))),"Check date"))</f>
        <v/>
      </c>
      <c r="AA499" s="27">
        <f>IF(COUNTA($A499:$R499)=0,"",IF($A499="","Missing ID",IF(COUNTIF($A$5:$A$1004,$A499)&gt;1,"Duplicate ID",IF(OR($B499="",$C499="",$D499="",$H499="",$I499="",$K499="",$L499="",$Q499=""),"Missing required field",IF(AND($K499="Closed",$P499=""),"Closed without Resolved At",IF(AND($P499&lt;&gt;"",$P499&lt;$B499),"Resolved before Reported",IF(AND($Q499&lt;&gt;"",$Q499&lt;$B499),"Last Updated before Reported","OK")))))))</f>
        <v/>
      </c>
    </row>
    <row r="500">
      <c r="A500" s="17" t="n"/>
      <c r="B500" s="41" t="n"/>
      <c r="C500" s="42" t="n"/>
      <c r="D500" s="17" t="n"/>
      <c r="E500" s="20" t="n"/>
      <c r="F500" s="17" t="n"/>
      <c r="G500" s="17" t="n"/>
      <c r="H500" s="17" t="n"/>
      <c r="I500" s="17" t="n"/>
      <c r="J500" s="41" t="n"/>
      <c r="K500" s="17" t="n"/>
      <c r="L500" s="17" t="n"/>
      <c r="M500" s="17" t="n"/>
      <c r="N500" s="20" t="n"/>
      <c r="O500" s="42" t="n"/>
      <c r="P500" s="41" t="n"/>
      <c r="Q500" s="41" t="n"/>
      <c r="R500" s="43" t="n"/>
      <c r="S500" s="22">
        <f>IF(COUNTA($A500:$R500)=0,"",IFERROR(IF($J500="","",MAX(0,ROUND((IF(OR($K500="Closed",$K500="Canceled"),IF($P500="",$Q500,$P500),'Settings'!$B$8)-$J500)*1440,0))),""))</f>
        <v/>
      </c>
      <c r="T500" s="44">
        <f>IF(COUNTA($A500:$R500)=0,"",IFERROR(IF($B500="","",MAX(0,ROUND((IF(OR($K500="Closed",$K500="Canceled"),IF($P500="",$Q500,$P500),'Settings'!$B$8)-$B500)*24,1))),""))</f>
        <v/>
      </c>
      <c r="U500" s="44">
        <f>IF(COUNTA($A500:$R500)=0,"",IFERROR(VLOOKUP($I500,'Settings'!$A$12:$B$15,2,FALSE),""))</f>
        <v/>
      </c>
      <c r="V500" s="45">
        <f>IF(COUNTA($A500:$R500)=0,"",IFERROR(IF(OR($B500="",$U500=""),"",$B500+$U500/24),""))</f>
        <v/>
      </c>
      <c r="W500" s="25">
        <f>IF(COUNTA($A500:$R500)=0,"",IFERROR(IF($V500="","",IF(OR($K500="Closed",$K500="Canceled"),IF(IF($P500="",$Q500,$P500)&lt;=$V500,"Met","Missed"),IF('Settings'!$B$8&gt;$V500,"Overdue","Within Target"))),""))</f>
        <v/>
      </c>
      <c r="X500" s="46">
        <f>IF(COUNTA($A500:$R500)=0,"",IFERROR(ROUND($S500/60*'Settings'!$B$5,2),0))</f>
        <v/>
      </c>
      <c r="Y500" s="46">
        <f>IF(COUNTA($A500:$R500)=0,"",IFERROR($R500+$X500,0))</f>
        <v/>
      </c>
      <c r="Z500" s="25">
        <f>IF(COUNTA($A500:$R500)=0,"",IFERROR(IF(OR($K500="Closed",$K500="Canceled"),"No",IF($O500="","Missing Due Date",IF(INT($O500)&lt;INT('Settings'!$B$8),"Overdue",IF(INT($O500)=INT('Settings'!$B$8),"Due Today",IF(INT($O500)&lt;=INT('Settings'!$B$8)+'Settings'!$B$6,"Due Soon","Upcoming"))))),"Check date"))</f>
        <v/>
      </c>
      <c r="AA500" s="27">
        <f>IF(COUNTA($A500:$R500)=0,"",IF($A500="","Missing ID",IF(COUNTIF($A$5:$A$1004,$A500)&gt;1,"Duplicate ID",IF(OR($B500="",$C500="",$D500="",$H500="",$I500="",$K500="",$L500="",$Q500=""),"Missing required field",IF(AND($K500="Closed",$P500=""),"Closed without Resolved At",IF(AND($P500&lt;&gt;"",$P500&lt;$B500),"Resolved before Reported",IF(AND($Q500&lt;&gt;"",$Q500&lt;$B500),"Last Updated before Reported","OK")))))))</f>
        <v/>
      </c>
    </row>
    <row r="501">
      <c r="A501" s="17" t="n"/>
      <c r="B501" s="41" t="n"/>
      <c r="C501" s="42" t="n"/>
      <c r="D501" s="17" t="n"/>
      <c r="E501" s="20" t="n"/>
      <c r="F501" s="17" t="n"/>
      <c r="G501" s="17" t="n"/>
      <c r="H501" s="17" t="n"/>
      <c r="I501" s="17" t="n"/>
      <c r="J501" s="41" t="n"/>
      <c r="K501" s="17" t="n"/>
      <c r="L501" s="17" t="n"/>
      <c r="M501" s="17" t="n"/>
      <c r="N501" s="20" t="n"/>
      <c r="O501" s="42" t="n"/>
      <c r="P501" s="41" t="n"/>
      <c r="Q501" s="41" t="n"/>
      <c r="R501" s="43" t="n"/>
      <c r="S501" s="22">
        <f>IF(COUNTA($A501:$R501)=0,"",IFERROR(IF($J501="","",MAX(0,ROUND((IF(OR($K501="Closed",$K501="Canceled"),IF($P501="",$Q501,$P501),'Settings'!$B$8)-$J501)*1440,0))),""))</f>
        <v/>
      </c>
      <c r="T501" s="44">
        <f>IF(COUNTA($A501:$R501)=0,"",IFERROR(IF($B501="","",MAX(0,ROUND((IF(OR($K501="Closed",$K501="Canceled"),IF($P501="",$Q501,$P501),'Settings'!$B$8)-$B501)*24,1))),""))</f>
        <v/>
      </c>
      <c r="U501" s="44">
        <f>IF(COUNTA($A501:$R501)=0,"",IFERROR(VLOOKUP($I501,'Settings'!$A$12:$B$15,2,FALSE),""))</f>
        <v/>
      </c>
      <c r="V501" s="45">
        <f>IF(COUNTA($A501:$R501)=0,"",IFERROR(IF(OR($B501="",$U501=""),"",$B501+$U501/24),""))</f>
        <v/>
      </c>
      <c r="W501" s="25">
        <f>IF(COUNTA($A501:$R501)=0,"",IFERROR(IF($V501="","",IF(OR($K501="Closed",$K501="Canceled"),IF(IF($P501="",$Q501,$P501)&lt;=$V501,"Met","Missed"),IF('Settings'!$B$8&gt;$V501,"Overdue","Within Target"))),""))</f>
        <v/>
      </c>
      <c r="X501" s="46">
        <f>IF(COUNTA($A501:$R501)=0,"",IFERROR(ROUND($S501/60*'Settings'!$B$5,2),0))</f>
        <v/>
      </c>
      <c r="Y501" s="46">
        <f>IF(COUNTA($A501:$R501)=0,"",IFERROR($R501+$X501,0))</f>
        <v/>
      </c>
      <c r="Z501" s="25">
        <f>IF(COUNTA($A501:$R501)=0,"",IFERROR(IF(OR($K501="Closed",$K501="Canceled"),"No",IF($O501="","Missing Due Date",IF(INT($O501)&lt;INT('Settings'!$B$8),"Overdue",IF(INT($O501)=INT('Settings'!$B$8),"Due Today",IF(INT($O501)&lt;=INT('Settings'!$B$8)+'Settings'!$B$6,"Due Soon","Upcoming"))))),"Check date"))</f>
        <v/>
      </c>
      <c r="AA501" s="27">
        <f>IF(COUNTA($A501:$R501)=0,"",IF($A501="","Missing ID",IF(COUNTIF($A$5:$A$1004,$A501)&gt;1,"Duplicate ID",IF(OR($B501="",$C501="",$D501="",$H501="",$I501="",$K501="",$L501="",$Q501=""),"Missing required field",IF(AND($K501="Closed",$P501=""),"Closed without Resolved At",IF(AND($P501&lt;&gt;"",$P501&lt;$B501),"Resolved before Reported",IF(AND($Q501&lt;&gt;"",$Q501&lt;$B501),"Last Updated before Reported","OK")))))))</f>
        <v/>
      </c>
    </row>
    <row r="502">
      <c r="A502" s="17" t="n"/>
      <c r="B502" s="41" t="n"/>
      <c r="C502" s="42" t="n"/>
      <c r="D502" s="17" t="n"/>
      <c r="E502" s="20" t="n"/>
      <c r="F502" s="17" t="n"/>
      <c r="G502" s="17" t="n"/>
      <c r="H502" s="17" t="n"/>
      <c r="I502" s="17" t="n"/>
      <c r="J502" s="41" t="n"/>
      <c r="K502" s="17" t="n"/>
      <c r="L502" s="17" t="n"/>
      <c r="M502" s="17" t="n"/>
      <c r="N502" s="20" t="n"/>
      <c r="O502" s="42" t="n"/>
      <c r="P502" s="41" t="n"/>
      <c r="Q502" s="41" t="n"/>
      <c r="R502" s="43" t="n"/>
      <c r="S502" s="22">
        <f>IF(COUNTA($A502:$R502)=0,"",IFERROR(IF($J502="","",MAX(0,ROUND((IF(OR($K502="Closed",$K502="Canceled"),IF($P502="",$Q502,$P502),'Settings'!$B$8)-$J502)*1440,0))),""))</f>
        <v/>
      </c>
      <c r="T502" s="44">
        <f>IF(COUNTA($A502:$R502)=0,"",IFERROR(IF($B502="","",MAX(0,ROUND((IF(OR($K502="Closed",$K502="Canceled"),IF($P502="",$Q502,$P502),'Settings'!$B$8)-$B502)*24,1))),""))</f>
        <v/>
      </c>
      <c r="U502" s="44">
        <f>IF(COUNTA($A502:$R502)=0,"",IFERROR(VLOOKUP($I502,'Settings'!$A$12:$B$15,2,FALSE),""))</f>
        <v/>
      </c>
      <c r="V502" s="45">
        <f>IF(COUNTA($A502:$R502)=0,"",IFERROR(IF(OR($B502="",$U502=""),"",$B502+$U502/24),""))</f>
        <v/>
      </c>
      <c r="W502" s="25">
        <f>IF(COUNTA($A502:$R502)=0,"",IFERROR(IF($V502="","",IF(OR($K502="Closed",$K502="Canceled"),IF(IF($P502="",$Q502,$P502)&lt;=$V502,"Met","Missed"),IF('Settings'!$B$8&gt;$V502,"Overdue","Within Target"))),""))</f>
        <v/>
      </c>
      <c r="X502" s="46">
        <f>IF(COUNTA($A502:$R502)=0,"",IFERROR(ROUND($S502/60*'Settings'!$B$5,2),0))</f>
        <v/>
      </c>
      <c r="Y502" s="46">
        <f>IF(COUNTA($A502:$R502)=0,"",IFERROR($R502+$X502,0))</f>
        <v/>
      </c>
      <c r="Z502" s="25">
        <f>IF(COUNTA($A502:$R502)=0,"",IFERROR(IF(OR($K502="Closed",$K502="Canceled"),"No",IF($O502="","Missing Due Date",IF(INT($O502)&lt;INT('Settings'!$B$8),"Overdue",IF(INT($O502)=INT('Settings'!$B$8),"Due Today",IF(INT($O502)&lt;=INT('Settings'!$B$8)+'Settings'!$B$6,"Due Soon","Upcoming"))))),"Check date"))</f>
        <v/>
      </c>
      <c r="AA502" s="27">
        <f>IF(COUNTA($A502:$R502)=0,"",IF($A502="","Missing ID",IF(COUNTIF($A$5:$A$1004,$A502)&gt;1,"Duplicate ID",IF(OR($B502="",$C502="",$D502="",$H502="",$I502="",$K502="",$L502="",$Q502=""),"Missing required field",IF(AND($K502="Closed",$P502=""),"Closed without Resolved At",IF(AND($P502&lt;&gt;"",$P502&lt;$B502),"Resolved before Reported",IF(AND($Q502&lt;&gt;"",$Q502&lt;$B502),"Last Updated before Reported","OK")))))))</f>
        <v/>
      </c>
    </row>
    <row r="503">
      <c r="A503" s="17" t="n"/>
      <c r="B503" s="41" t="n"/>
      <c r="C503" s="42" t="n"/>
      <c r="D503" s="17" t="n"/>
      <c r="E503" s="20" t="n"/>
      <c r="F503" s="17" t="n"/>
      <c r="G503" s="17" t="n"/>
      <c r="H503" s="17" t="n"/>
      <c r="I503" s="17" t="n"/>
      <c r="J503" s="41" t="n"/>
      <c r="K503" s="17" t="n"/>
      <c r="L503" s="17" t="n"/>
      <c r="M503" s="17" t="n"/>
      <c r="N503" s="20" t="n"/>
      <c r="O503" s="42" t="n"/>
      <c r="P503" s="41" t="n"/>
      <c r="Q503" s="41" t="n"/>
      <c r="R503" s="43" t="n"/>
      <c r="S503" s="22">
        <f>IF(COUNTA($A503:$R503)=0,"",IFERROR(IF($J503="","",MAX(0,ROUND((IF(OR($K503="Closed",$K503="Canceled"),IF($P503="",$Q503,$P503),'Settings'!$B$8)-$J503)*1440,0))),""))</f>
        <v/>
      </c>
      <c r="T503" s="44">
        <f>IF(COUNTA($A503:$R503)=0,"",IFERROR(IF($B503="","",MAX(0,ROUND((IF(OR($K503="Closed",$K503="Canceled"),IF($P503="",$Q503,$P503),'Settings'!$B$8)-$B503)*24,1))),""))</f>
        <v/>
      </c>
      <c r="U503" s="44">
        <f>IF(COUNTA($A503:$R503)=0,"",IFERROR(VLOOKUP($I503,'Settings'!$A$12:$B$15,2,FALSE),""))</f>
        <v/>
      </c>
      <c r="V503" s="45">
        <f>IF(COUNTA($A503:$R503)=0,"",IFERROR(IF(OR($B503="",$U503=""),"",$B503+$U503/24),""))</f>
        <v/>
      </c>
      <c r="W503" s="25">
        <f>IF(COUNTA($A503:$R503)=0,"",IFERROR(IF($V503="","",IF(OR($K503="Closed",$K503="Canceled"),IF(IF($P503="",$Q503,$P503)&lt;=$V503,"Met","Missed"),IF('Settings'!$B$8&gt;$V503,"Overdue","Within Target"))),""))</f>
        <v/>
      </c>
      <c r="X503" s="46">
        <f>IF(COUNTA($A503:$R503)=0,"",IFERROR(ROUND($S503/60*'Settings'!$B$5,2),0))</f>
        <v/>
      </c>
      <c r="Y503" s="46">
        <f>IF(COUNTA($A503:$R503)=0,"",IFERROR($R503+$X503,0))</f>
        <v/>
      </c>
      <c r="Z503" s="25">
        <f>IF(COUNTA($A503:$R503)=0,"",IFERROR(IF(OR($K503="Closed",$K503="Canceled"),"No",IF($O503="","Missing Due Date",IF(INT($O503)&lt;INT('Settings'!$B$8),"Overdue",IF(INT($O503)=INT('Settings'!$B$8),"Due Today",IF(INT($O503)&lt;=INT('Settings'!$B$8)+'Settings'!$B$6,"Due Soon","Upcoming"))))),"Check date"))</f>
        <v/>
      </c>
      <c r="AA503" s="27">
        <f>IF(COUNTA($A503:$R503)=0,"",IF($A503="","Missing ID",IF(COUNTIF($A$5:$A$1004,$A503)&gt;1,"Duplicate ID",IF(OR($B503="",$C503="",$D503="",$H503="",$I503="",$K503="",$L503="",$Q503=""),"Missing required field",IF(AND($K503="Closed",$P503=""),"Closed without Resolved At",IF(AND($P503&lt;&gt;"",$P503&lt;$B503),"Resolved before Reported",IF(AND($Q503&lt;&gt;"",$Q503&lt;$B503),"Last Updated before Reported","OK")))))))</f>
        <v/>
      </c>
    </row>
    <row r="504">
      <c r="A504" s="17" t="n"/>
      <c r="B504" s="41" t="n"/>
      <c r="C504" s="42" t="n"/>
      <c r="D504" s="17" t="n"/>
      <c r="E504" s="20" t="n"/>
      <c r="F504" s="17" t="n"/>
      <c r="G504" s="17" t="n"/>
      <c r="H504" s="17" t="n"/>
      <c r="I504" s="17" t="n"/>
      <c r="J504" s="41" t="n"/>
      <c r="K504" s="17" t="n"/>
      <c r="L504" s="17" t="n"/>
      <c r="M504" s="17" t="n"/>
      <c r="N504" s="20" t="n"/>
      <c r="O504" s="42" t="n"/>
      <c r="P504" s="41" t="n"/>
      <c r="Q504" s="41" t="n"/>
      <c r="R504" s="43" t="n"/>
      <c r="S504" s="22">
        <f>IF(COUNTA($A504:$R504)=0,"",IFERROR(IF($J504="","",MAX(0,ROUND((IF(OR($K504="Closed",$K504="Canceled"),IF($P504="",$Q504,$P504),'Settings'!$B$8)-$J504)*1440,0))),""))</f>
        <v/>
      </c>
      <c r="T504" s="44">
        <f>IF(COUNTA($A504:$R504)=0,"",IFERROR(IF($B504="","",MAX(0,ROUND((IF(OR($K504="Closed",$K504="Canceled"),IF($P504="",$Q504,$P504),'Settings'!$B$8)-$B504)*24,1))),""))</f>
        <v/>
      </c>
      <c r="U504" s="44">
        <f>IF(COUNTA($A504:$R504)=0,"",IFERROR(VLOOKUP($I504,'Settings'!$A$12:$B$15,2,FALSE),""))</f>
        <v/>
      </c>
      <c r="V504" s="45">
        <f>IF(COUNTA($A504:$R504)=0,"",IFERROR(IF(OR($B504="",$U504=""),"",$B504+$U504/24),""))</f>
        <v/>
      </c>
      <c r="W504" s="25">
        <f>IF(COUNTA($A504:$R504)=0,"",IFERROR(IF($V504="","",IF(OR($K504="Closed",$K504="Canceled"),IF(IF($P504="",$Q504,$P504)&lt;=$V504,"Met","Missed"),IF('Settings'!$B$8&gt;$V504,"Overdue","Within Target"))),""))</f>
        <v/>
      </c>
      <c r="X504" s="46">
        <f>IF(COUNTA($A504:$R504)=0,"",IFERROR(ROUND($S504/60*'Settings'!$B$5,2),0))</f>
        <v/>
      </c>
      <c r="Y504" s="46">
        <f>IF(COUNTA($A504:$R504)=0,"",IFERROR($R504+$X504,0))</f>
        <v/>
      </c>
      <c r="Z504" s="25">
        <f>IF(COUNTA($A504:$R504)=0,"",IFERROR(IF(OR($K504="Closed",$K504="Canceled"),"No",IF($O504="","Missing Due Date",IF(INT($O504)&lt;INT('Settings'!$B$8),"Overdue",IF(INT($O504)=INT('Settings'!$B$8),"Due Today",IF(INT($O504)&lt;=INT('Settings'!$B$8)+'Settings'!$B$6,"Due Soon","Upcoming"))))),"Check date"))</f>
        <v/>
      </c>
      <c r="AA504" s="27">
        <f>IF(COUNTA($A504:$R504)=0,"",IF($A504="","Missing ID",IF(COUNTIF($A$5:$A$1004,$A504)&gt;1,"Duplicate ID",IF(OR($B504="",$C504="",$D504="",$H504="",$I504="",$K504="",$L504="",$Q504=""),"Missing required field",IF(AND($K504="Closed",$P504=""),"Closed without Resolved At",IF(AND($P504&lt;&gt;"",$P504&lt;$B504),"Resolved before Reported",IF(AND($Q504&lt;&gt;"",$Q504&lt;$B504),"Last Updated before Reported","OK")))))))</f>
        <v/>
      </c>
    </row>
    <row r="505">
      <c r="A505" s="17" t="n"/>
      <c r="B505" s="41" t="n"/>
      <c r="C505" s="42" t="n"/>
      <c r="D505" s="17" t="n"/>
      <c r="E505" s="20" t="n"/>
      <c r="F505" s="17" t="n"/>
      <c r="G505" s="17" t="n"/>
      <c r="H505" s="17" t="n"/>
      <c r="I505" s="17" t="n"/>
      <c r="J505" s="41" t="n"/>
      <c r="K505" s="17" t="n"/>
      <c r="L505" s="17" t="n"/>
      <c r="M505" s="17" t="n"/>
      <c r="N505" s="20" t="n"/>
      <c r="O505" s="42" t="n"/>
      <c r="P505" s="41" t="n"/>
      <c r="Q505" s="41" t="n"/>
      <c r="R505" s="43" t="n"/>
      <c r="S505" s="22">
        <f>IF(COUNTA($A505:$R505)=0,"",IFERROR(IF($J505="","",MAX(0,ROUND((IF(OR($K505="Closed",$K505="Canceled"),IF($P505="",$Q505,$P505),'Settings'!$B$8)-$J505)*1440,0))),""))</f>
        <v/>
      </c>
      <c r="T505" s="44">
        <f>IF(COUNTA($A505:$R505)=0,"",IFERROR(IF($B505="","",MAX(0,ROUND((IF(OR($K505="Closed",$K505="Canceled"),IF($P505="",$Q505,$P505),'Settings'!$B$8)-$B505)*24,1))),""))</f>
        <v/>
      </c>
      <c r="U505" s="44">
        <f>IF(COUNTA($A505:$R505)=0,"",IFERROR(VLOOKUP($I505,'Settings'!$A$12:$B$15,2,FALSE),""))</f>
        <v/>
      </c>
      <c r="V505" s="45">
        <f>IF(COUNTA($A505:$R505)=0,"",IFERROR(IF(OR($B505="",$U505=""),"",$B505+$U505/24),""))</f>
        <v/>
      </c>
      <c r="W505" s="25">
        <f>IF(COUNTA($A505:$R505)=0,"",IFERROR(IF($V505="","",IF(OR($K505="Closed",$K505="Canceled"),IF(IF($P505="",$Q505,$P505)&lt;=$V505,"Met","Missed"),IF('Settings'!$B$8&gt;$V505,"Overdue","Within Target"))),""))</f>
        <v/>
      </c>
      <c r="X505" s="46">
        <f>IF(COUNTA($A505:$R505)=0,"",IFERROR(ROUND($S505/60*'Settings'!$B$5,2),0))</f>
        <v/>
      </c>
      <c r="Y505" s="46">
        <f>IF(COUNTA($A505:$R505)=0,"",IFERROR($R505+$X505,0))</f>
        <v/>
      </c>
      <c r="Z505" s="25">
        <f>IF(COUNTA($A505:$R505)=0,"",IFERROR(IF(OR($K505="Closed",$K505="Canceled"),"No",IF($O505="","Missing Due Date",IF(INT($O505)&lt;INT('Settings'!$B$8),"Overdue",IF(INT($O505)=INT('Settings'!$B$8),"Due Today",IF(INT($O505)&lt;=INT('Settings'!$B$8)+'Settings'!$B$6,"Due Soon","Upcoming"))))),"Check date"))</f>
        <v/>
      </c>
      <c r="AA505" s="27">
        <f>IF(COUNTA($A505:$R505)=0,"",IF($A505="","Missing ID",IF(COUNTIF($A$5:$A$1004,$A505)&gt;1,"Duplicate ID",IF(OR($B505="",$C505="",$D505="",$H505="",$I505="",$K505="",$L505="",$Q505=""),"Missing required field",IF(AND($K505="Closed",$P505=""),"Closed without Resolved At",IF(AND($P505&lt;&gt;"",$P505&lt;$B505),"Resolved before Reported",IF(AND($Q505&lt;&gt;"",$Q505&lt;$B505),"Last Updated before Reported","OK")))))))</f>
        <v/>
      </c>
    </row>
    <row r="506">
      <c r="A506" s="17" t="n"/>
      <c r="B506" s="41" t="n"/>
      <c r="C506" s="42" t="n"/>
      <c r="D506" s="17" t="n"/>
      <c r="E506" s="20" t="n"/>
      <c r="F506" s="17" t="n"/>
      <c r="G506" s="17" t="n"/>
      <c r="H506" s="17" t="n"/>
      <c r="I506" s="17" t="n"/>
      <c r="J506" s="41" t="n"/>
      <c r="K506" s="17" t="n"/>
      <c r="L506" s="17" t="n"/>
      <c r="M506" s="17" t="n"/>
      <c r="N506" s="20" t="n"/>
      <c r="O506" s="42" t="n"/>
      <c r="P506" s="41" t="n"/>
      <c r="Q506" s="41" t="n"/>
      <c r="R506" s="43" t="n"/>
      <c r="S506" s="22">
        <f>IF(COUNTA($A506:$R506)=0,"",IFERROR(IF($J506="","",MAX(0,ROUND((IF(OR($K506="Closed",$K506="Canceled"),IF($P506="",$Q506,$P506),'Settings'!$B$8)-$J506)*1440,0))),""))</f>
        <v/>
      </c>
      <c r="T506" s="44">
        <f>IF(COUNTA($A506:$R506)=0,"",IFERROR(IF($B506="","",MAX(0,ROUND((IF(OR($K506="Closed",$K506="Canceled"),IF($P506="",$Q506,$P506),'Settings'!$B$8)-$B506)*24,1))),""))</f>
        <v/>
      </c>
      <c r="U506" s="44">
        <f>IF(COUNTA($A506:$R506)=0,"",IFERROR(VLOOKUP($I506,'Settings'!$A$12:$B$15,2,FALSE),""))</f>
        <v/>
      </c>
      <c r="V506" s="45">
        <f>IF(COUNTA($A506:$R506)=0,"",IFERROR(IF(OR($B506="",$U506=""),"",$B506+$U506/24),""))</f>
        <v/>
      </c>
      <c r="W506" s="25">
        <f>IF(COUNTA($A506:$R506)=0,"",IFERROR(IF($V506="","",IF(OR($K506="Closed",$K506="Canceled"),IF(IF($P506="",$Q506,$P506)&lt;=$V506,"Met","Missed"),IF('Settings'!$B$8&gt;$V506,"Overdue","Within Target"))),""))</f>
        <v/>
      </c>
      <c r="X506" s="46">
        <f>IF(COUNTA($A506:$R506)=0,"",IFERROR(ROUND($S506/60*'Settings'!$B$5,2),0))</f>
        <v/>
      </c>
      <c r="Y506" s="46">
        <f>IF(COUNTA($A506:$R506)=0,"",IFERROR($R506+$X506,0))</f>
        <v/>
      </c>
      <c r="Z506" s="25">
        <f>IF(COUNTA($A506:$R506)=0,"",IFERROR(IF(OR($K506="Closed",$K506="Canceled"),"No",IF($O506="","Missing Due Date",IF(INT($O506)&lt;INT('Settings'!$B$8),"Overdue",IF(INT($O506)=INT('Settings'!$B$8),"Due Today",IF(INT($O506)&lt;=INT('Settings'!$B$8)+'Settings'!$B$6,"Due Soon","Upcoming"))))),"Check date"))</f>
        <v/>
      </c>
      <c r="AA506" s="27">
        <f>IF(COUNTA($A506:$R506)=0,"",IF($A506="","Missing ID",IF(COUNTIF($A$5:$A$1004,$A506)&gt;1,"Duplicate ID",IF(OR($B506="",$C506="",$D506="",$H506="",$I506="",$K506="",$L506="",$Q506=""),"Missing required field",IF(AND($K506="Closed",$P506=""),"Closed without Resolved At",IF(AND($P506&lt;&gt;"",$P506&lt;$B506),"Resolved before Reported",IF(AND($Q506&lt;&gt;"",$Q506&lt;$B506),"Last Updated before Reported","OK")))))))</f>
        <v/>
      </c>
    </row>
    <row r="507">
      <c r="A507" s="17" t="n"/>
      <c r="B507" s="41" t="n"/>
      <c r="C507" s="42" t="n"/>
      <c r="D507" s="17" t="n"/>
      <c r="E507" s="20" t="n"/>
      <c r="F507" s="17" t="n"/>
      <c r="G507" s="17" t="n"/>
      <c r="H507" s="17" t="n"/>
      <c r="I507" s="17" t="n"/>
      <c r="J507" s="41" t="n"/>
      <c r="K507" s="17" t="n"/>
      <c r="L507" s="17" t="n"/>
      <c r="M507" s="17" t="n"/>
      <c r="N507" s="20" t="n"/>
      <c r="O507" s="42" t="n"/>
      <c r="P507" s="41" t="n"/>
      <c r="Q507" s="41" t="n"/>
      <c r="R507" s="43" t="n"/>
      <c r="S507" s="22">
        <f>IF(COUNTA($A507:$R507)=0,"",IFERROR(IF($J507="","",MAX(0,ROUND((IF(OR($K507="Closed",$K507="Canceled"),IF($P507="",$Q507,$P507),'Settings'!$B$8)-$J507)*1440,0))),""))</f>
        <v/>
      </c>
      <c r="T507" s="44">
        <f>IF(COUNTA($A507:$R507)=0,"",IFERROR(IF($B507="","",MAX(0,ROUND((IF(OR($K507="Closed",$K507="Canceled"),IF($P507="",$Q507,$P507),'Settings'!$B$8)-$B507)*24,1))),""))</f>
        <v/>
      </c>
      <c r="U507" s="44">
        <f>IF(COUNTA($A507:$R507)=0,"",IFERROR(VLOOKUP($I507,'Settings'!$A$12:$B$15,2,FALSE),""))</f>
        <v/>
      </c>
      <c r="V507" s="45">
        <f>IF(COUNTA($A507:$R507)=0,"",IFERROR(IF(OR($B507="",$U507=""),"",$B507+$U507/24),""))</f>
        <v/>
      </c>
      <c r="W507" s="25">
        <f>IF(COUNTA($A507:$R507)=0,"",IFERROR(IF($V507="","",IF(OR($K507="Closed",$K507="Canceled"),IF(IF($P507="",$Q507,$P507)&lt;=$V507,"Met","Missed"),IF('Settings'!$B$8&gt;$V507,"Overdue","Within Target"))),""))</f>
        <v/>
      </c>
      <c r="X507" s="46">
        <f>IF(COUNTA($A507:$R507)=0,"",IFERROR(ROUND($S507/60*'Settings'!$B$5,2),0))</f>
        <v/>
      </c>
      <c r="Y507" s="46">
        <f>IF(COUNTA($A507:$R507)=0,"",IFERROR($R507+$X507,0))</f>
        <v/>
      </c>
      <c r="Z507" s="25">
        <f>IF(COUNTA($A507:$R507)=0,"",IFERROR(IF(OR($K507="Closed",$K507="Canceled"),"No",IF($O507="","Missing Due Date",IF(INT($O507)&lt;INT('Settings'!$B$8),"Overdue",IF(INT($O507)=INT('Settings'!$B$8),"Due Today",IF(INT($O507)&lt;=INT('Settings'!$B$8)+'Settings'!$B$6,"Due Soon","Upcoming"))))),"Check date"))</f>
        <v/>
      </c>
      <c r="AA507" s="27">
        <f>IF(COUNTA($A507:$R507)=0,"",IF($A507="","Missing ID",IF(COUNTIF($A$5:$A$1004,$A507)&gt;1,"Duplicate ID",IF(OR($B507="",$C507="",$D507="",$H507="",$I507="",$K507="",$L507="",$Q507=""),"Missing required field",IF(AND($K507="Closed",$P507=""),"Closed without Resolved At",IF(AND($P507&lt;&gt;"",$P507&lt;$B507),"Resolved before Reported",IF(AND($Q507&lt;&gt;"",$Q507&lt;$B507),"Last Updated before Reported","OK")))))))</f>
        <v/>
      </c>
    </row>
    <row r="508">
      <c r="A508" s="17" t="n"/>
      <c r="B508" s="41" t="n"/>
      <c r="C508" s="42" t="n"/>
      <c r="D508" s="17" t="n"/>
      <c r="E508" s="20" t="n"/>
      <c r="F508" s="17" t="n"/>
      <c r="G508" s="17" t="n"/>
      <c r="H508" s="17" t="n"/>
      <c r="I508" s="17" t="n"/>
      <c r="J508" s="41" t="n"/>
      <c r="K508" s="17" t="n"/>
      <c r="L508" s="17" t="n"/>
      <c r="M508" s="17" t="n"/>
      <c r="N508" s="20" t="n"/>
      <c r="O508" s="42" t="n"/>
      <c r="P508" s="41" t="n"/>
      <c r="Q508" s="41" t="n"/>
      <c r="R508" s="43" t="n"/>
      <c r="S508" s="22">
        <f>IF(COUNTA($A508:$R508)=0,"",IFERROR(IF($J508="","",MAX(0,ROUND((IF(OR($K508="Closed",$K508="Canceled"),IF($P508="",$Q508,$P508),'Settings'!$B$8)-$J508)*1440,0))),""))</f>
        <v/>
      </c>
      <c r="T508" s="44">
        <f>IF(COUNTA($A508:$R508)=0,"",IFERROR(IF($B508="","",MAX(0,ROUND((IF(OR($K508="Closed",$K508="Canceled"),IF($P508="",$Q508,$P508),'Settings'!$B$8)-$B508)*24,1))),""))</f>
        <v/>
      </c>
      <c r="U508" s="44">
        <f>IF(COUNTA($A508:$R508)=0,"",IFERROR(VLOOKUP($I508,'Settings'!$A$12:$B$15,2,FALSE),""))</f>
        <v/>
      </c>
      <c r="V508" s="45">
        <f>IF(COUNTA($A508:$R508)=0,"",IFERROR(IF(OR($B508="",$U508=""),"",$B508+$U508/24),""))</f>
        <v/>
      </c>
      <c r="W508" s="25">
        <f>IF(COUNTA($A508:$R508)=0,"",IFERROR(IF($V508="","",IF(OR($K508="Closed",$K508="Canceled"),IF(IF($P508="",$Q508,$P508)&lt;=$V508,"Met","Missed"),IF('Settings'!$B$8&gt;$V508,"Overdue","Within Target"))),""))</f>
        <v/>
      </c>
      <c r="X508" s="46">
        <f>IF(COUNTA($A508:$R508)=0,"",IFERROR(ROUND($S508/60*'Settings'!$B$5,2),0))</f>
        <v/>
      </c>
      <c r="Y508" s="46">
        <f>IF(COUNTA($A508:$R508)=0,"",IFERROR($R508+$X508,0))</f>
        <v/>
      </c>
      <c r="Z508" s="25">
        <f>IF(COUNTA($A508:$R508)=0,"",IFERROR(IF(OR($K508="Closed",$K508="Canceled"),"No",IF($O508="","Missing Due Date",IF(INT($O508)&lt;INT('Settings'!$B$8),"Overdue",IF(INT($O508)=INT('Settings'!$B$8),"Due Today",IF(INT($O508)&lt;=INT('Settings'!$B$8)+'Settings'!$B$6,"Due Soon","Upcoming"))))),"Check date"))</f>
        <v/>
      </c>
      <c r="AA508" s="27">
        <f>IF(COUNTA($A508:$R508)=0,"",IF($A508="","Missing ID",IF(COUNTIF($A$5:$A$1004,$A508)&gt;1,"Duplicate ID",IF(OR($B508="",$C508="",$D508="",$H508="",$I508="",$K508="",$L508="",$Q508=""),"Missing required field",IF(AND($K508="Closed",$P508=""),"Closed without Resolved At",IF(AND($P508&lt;&gt;"",$P508&lt;$B508),"Resolved before Reported",IF(AND($Q508&lt;&gt;"",$Q508&lt;$B508),"Last Updated before Reported","OK")))))))</f>
        <v/>
      </c>
    </row>
    <row r="509">
      <c r="A509" s="17" t="n"/>
      <c r="B509" s="41" t="n"/>
      <c r="C509" s="42" t="n"/>
      <c r="D509" s="17" t="n"/>
      <c r="E509" s="20" t="n"/>
      <c r="F509" s="17" t="n"/>
      <c r="G509" s="17" t="n"/>
      <c r="H509" s="17" t="n"/>
      <c r="I509" s="17" t="n"/>
      <c r="J509" s="41" t="n"/>
      <c r="K509" s="17" t="n"/>
      <c r="L509" s="17" t="n"/>
      <c r="M509" s="17" t="n"/>
      <c r="N509" s="20" t="n"/>
      <c r="O509" s="42" t="n"/>
      <c r="P509" s="41" t="n"/>
      <c r="Q509" s="41" t="n"/>
      <c r="R509" s="43" t="n"/>
      <c r="S509" s="22">
        <f>IF(COUNTA($A509:$R509)=0,"",IFERROR(IF($J509="","",MAX(0,ROUND((IF(OR($K509="Closed",$K509="Canceled"),IF($P509="",$Q509,$P509),'Settings'!$B$8)-$J509)*1440,0))),""))</f>
        <v/>
      </c>
      <c r="T509" s="44">
        <f>IF(COUNTA($A509:$R509)=0,"",IFERROR(IF($B509="","",MAX(0,ROUND((IF(OR($K509="Closed",$K509="Canceled"),IF($P509="",$Q509,$P509),'Settings'!$B$8)-$B509)*24,1))),""))</f>
        <v/>
      </c>
      <c r="U509" s="44">
        <f>IF(COUNTA($A509:$R509)=0,"",IFERROR(VLOOKUP($I509,'Settings'!$A$12:$B$15,2,FALSE),""))</f>
        <v/>
      </c>
      <c r="V509" s="45">
        <f>IF(COUNTA($A509:$R509)=0,"",IFERROR(IF(OR($B509="",$U509=""),"",$B509+$U509/24),""))</f>
        <v/>
      </c>
      <c r="W509" s="25">
        <f>IF(COUNTA($A509:$R509)=0,"",IFERROR(IF($V509="","",IF(OR($K509="Closed",$K509="Canceled"),IF(IF($P509="",$Q509,$P509)&lt;=$V509,"Met","Missed"),IF('Settings'!$B$8&gt;$V509,"Overdue","Within Target"))),""))</f>
        <v/>
      </c>
      <c r="X509" s="46">
        <f>IF(COUNTA($A509:$R509)=0,"",IFERROR(ROUND($S509/60*'Settings'!$B$5,2),0))</f>
        <v/>
      </c>
      <c r="Y509" s="46">
        <f>IF(COUNTA($A509:$R509)=0,"",IFERROR($R509+$X509,0))</f>
        <v/>
      </c>
      <c r="Z509" s="25">
        <f>IF(COUNTA($A509:$R509)=0,"",IFERROR(IF(OR($K509="Closed",$K509="Canceled"),"No",IF($O509="","Missing Due Date",IF(INT($O509)&lt;INT('Settings'!$B$8),"Overdue",IF(INT($O509)=INT('Settings'!$B$8),"Due Today",IF(INT($O509)&lt;=INT('Settings'!$B$8)+'Settings'!$B$6,"Due Soon","Upcoming"))))),"Check date"))</f>
        <v/>
      </c>
      <c r="AA509" s="27">
        <f>IF(COUNTA($A509:$R509)=0,"",IF($A509="","Missing ID",IF(COUNTIF($A$5:$A$1004,$A509)&gt;1,"Duplicate ID",IF(OR($B509="",$C509="",$D509="",$H509="",$I509="",$K509="",$L509="",$Q509=""),"Missing required field",IF(AND($K509="Closed",$P509=""),"Closed without Resolved At",IF(AND($P509&lt;&gt;"",$P509&lt;$B509),"Resolved before Reported",IF(AND($Q509&lt;&gt;"",$Q509&lt;$B509),"Last Updated before Reported","OK")))))))</f>
        <v/>
      </c>
    </row>
    <row r="510">
      <c r="A510" s="17" t="n"/>
      <c r="B510" s="41" t="n"/>
      <c r="C510" s="42" t="n"/>
      <c r="D510" s="17" t="n"/>
      <c r="E510" s="20" t="n"/>
      <c r="F510" s="17" t="n"/>
      <c r="G510" s="17" t="n"/>
      <c r="H510" s="17" t="n"/>
      <c r="I510" s="17" t="n"/>
      <c r="J510" s="41" t="n"/>
      <c r="K510" s="17" t="n"/>
      <c r="L510" s="17" t="n"/>
      <c r="M510" s="17" t="n"/>
      <c r="N510" s="20" t="n"/>
      <c r="O510" s="42" t="n"/>
      <c r="P510" s="41" t="n"/>
      <c r="Q510" s="41" t="n"/>
      <c r="R510" s="43" t="n"/>
      <c r="S510" s="22">
        <f>IF(COUNTA($A510:$R510)=0,"",IFERROR(IF($J510="","",MAX(0,ROUND((IF(OR($K510="Closed",$K510="Canceled"),IF($P510="",$Q510,$P510),'Settings'!$B$8)-$J510)*1440,0))),""))</f>
        <v/>
      </c>
      <c r="T510" s="44">
        <f>IF(COUNTA($A510:$R510)=0,"",IFERROR(IF($B510="","",MAX(0,ROUND((IF(OR($K510="Closed",$K510="Canceled"),IF($P510="",$Q510,$P510),'Settings'!$B$8)-$B510)*24,1))),""))</f>
        <v/>
      </c>
      <c r="U510" s="44">
        <f>IF(COUNTA($A510:$R510)=0,"",IFERROR(VLOOKUP($I510,'Settings'!$A$12:$B$15,2,FALSE),""))</f>
        <v/>
      </c>
      <c r="V510" s="45">
        <f>IF(COUNTA($A510:$R510)=0,"",IFERROR(IF(OR($B510="",$U510=""),"",$B510+$U510/24),""))</f>
        <v/>
      </c>
      <c r="W510" s="25">
        <f>IF(COUNTA($A510:$R510)=0,"",IFERROR(IF($V510="","",IF(OR($K510="Closed",$K510="Canceled"),IF(IF($P510="",$Q510,$P510)&lt;=$V510,"Met","Missed"),IF('Settings'!$B$8&gt;$V510,"Overdue","Within Target"))),""))</f>
        <v/>
      </c>
      <c r="X510" s="46">
        <f>IF(COUNTA($A510:$R510)=0,"",IFERROR(ROUND($S510/60*'Settings'!$B$5,2),0))</f>
        <v/>
      </c>
      <c r="Y510" s="46">
        <f>IF(COUNTA($A510:$R510)=0,"",IFERROR($R510+$X510,0))</f>
        <v/>
      </c>
      <c r="Z510" s="25">
        <f>IF(COUNTA($A510:$R510)=0,"",IFERROR(IF(OR($K510="Closed",$K510="Canceled"),"No",IF($O510="","Missing Due Date",IF(INT($O510)&lt;INT('Settings'!$B$8),"Overdue",IF(INT($O510)=INT('Settings'!$B$8),"Due Today",IF(INT($O510)&lt;=INT('Settings'!$B$8)+'Settings'!$B$6,"Due Soon","Upcoming"))))),"Check date"))</f>
        <v/>
      </c>
      <c r="AA510" s="27">
        <f>IF(COUNTA($A510:$R510)=0,"",IF($A510="","Missing ID",IF(COUNTIF($A$5:$A$1004,$A510)&gt;1,"Duplicate ID",IF(OR($B510="",$C510="",$D510="",$H510="",$I510="",$K510="",$L510="",$Q510=""),"Missing required field",IF(AND($K510="Closed",$P510=""),"Closed without Resolved At",IF(AND($P510&lt;&gt;"",$P510&lt;$B510),"Resolved before Reported",IF(AND($Q510&lt;&gt;"",$Q510&lt;$B510),"Last Updated before Reported","OK")))))))</f>
        <v/>
      </c>
    </row>
    <row r="511">
      <c r="A511" s="17" t="n"/>
      <c r="B511" s="41" t="n"/>
      <c r="C511" s="42" t="n"/>
      <c r="D511" s="17" t="n"/>
      <c r="E511" s="20" t="n"/>
      <c r="F511" s="17" t="n"/>
      <c r="G511" s="17" t="n"/>
      <c r="H511" s="17" t="n"/>
      <c r="I511" s="17" t="n"/>
      <c r="J511" s="41" t="n"/>
      <c r="K511" s="17" t="n"/>
      <c r="L511" s="17" t="n"/>
      <c r="M511" s="17" t="n"/>
      <c r="N511" s="20" t="n"/>
      <c r="O511" s="42" t="n"/>
      <c r="P511" s="41" t="n"/>
      <c r="Q511" s="41" t="n"/>
      <c r="R511" s="43" t="n"/>
      <c r="S511" s="22">
        <f>IF(COUNTA($A511:$R511)=0,"",IFERROR(IF($J511="","",MAX(0,ROUND((IF(OR($K511="Closed",$K511="Canceled"),IF($P511="",$Q511,$P511),'Settings'!$B$8)-$J511)*1440,0))),""))</f>
        <v/>
      </c>
      <c r="T511" s="44">
        <f>IF(COUNTA($A511:$R511)=0,"",IFERROR(IF($B511="","",MAX(0,ROUND((IF(OR($K511="Closed",$K511="Canceled"),IF($P511="",$Q511,$P511),'Settings'!$B$8)-$B511)*24,1))),""))</f>
        <v/>
      </c>
      <c r="U511" s="44">
        <f>IF(COUNTA($A511:$R511)=0,"",IFERROR(VLOOKUP($I511,'Settings'!$A$12:$B$15,2,FALSE),""))</f>
        <v/>
      </c>
      <c r="V511" s="45">
        <f>IF(COUNTA($A511:$R511)=0,"",IFERROR(IF(OR($B511="",$U511=""),"",$B511+$U511/24),""))</f>
        <v/>
      </c>
      <c r="W511" s="25">
        <f>IF(COUNTA($A511:$R511)=0,"",IFERROR(IF($V511="","",IF(OR($K511="Closed",$K511="Canceled"),IF(IF($P511="",$Q511,$P511)&lt;=$V511,"Met","Missed"),IF('Settings'!$B$8&gt;$V511,"Overdue","Within Target"))),""))</f>
        <v/>
      </c>
      <c r="X511" s="46">
        <f>IF(COUNTA($A511:$R511)=0,"",IFERROR(ROUND($S511/60*'Settings'!$B$5,2),0))</f>
        <v/>
      </c>
      <c r="Y511" s="46">
        <f>IF(COUNTA($A511:$R511)=0,"",IFERROR($R511+$X511,0))</f>
        <v/>
      </c>
      <c r="Z511" s="25">
        <f>IF(COUNTA($A511:$R511)=0,"",IFERROR(IF(OR($K511="Closed",$K511="Canceled"),"No",IF($O511="","Missing Due Date",IF(INT($O511)&lt;INT('Settings'!$B$8),"Overdue",IF(INT($O511)=INT('Settings'!$B$8),"Due Today",IF(INT($O511)&lt;=INT('Settings'!$B$8)+'Settings'!$B$6,"Due Soon","Upcoming"))))),"Check date"))</f>
        <v/>
      </c>
      <c r="AA511" s="27">
        <f>IF(COUNTA($A511:$R511)=0,"",IF($A511="","Missing ID",IF(COUNTIF($A$5:$A$1004,$A511)&gt;1,"Duplicate ID",IF(OR($B511="",$C511="",$D511="",$H511="",$I511="",$K511="",$L511="",$Q511=""),"Missing required field",IF(AND($K511="Closed",$P511=""),"Closed without Resolved At",IF(AND($P511&lt;&gt;"",$P511&lt;$B511),"Resolved before Reported",IF(AND($Q511&lt;&gt;"",$Q511&lt;$B511),"Last Updated before Reported","OK")))))))</f>
        <v/>
      </c>
    </row>
    <row r="512">
      <c r="A512" s="17" t="n"/>
      <c r="B512" s="41" t="n"/>
      <c r="C512" s="42" t="n"/>
      <c r="D512" s="17" t="n"/>
      <c r="E512" s="20" t="n"/>
      <c r="F512" s="17" t="n"/>
      <c r="G512" s="17" t="n"/>
      <c r="H512" s="17" t="n"/>
      <c r="I512" s="17" t="n"/>
      <c r="J512" s="41" t="n"/>
      <c r="K512" s="17" t="n"/>
      <c r="L512" s="17" t="n"/>
      <c r="M512" s="17" t="n"/>
      <c r="N512" s="20" t="n"/>
      <c r="O512" s="42" t="n"/>
      <c r="P512" s="41" t="n"/>
      <c r="Q512" s="41" t="n"/>
      <c r="R512" s="43" t="n"/>
      <c r="S512" s="22">
        <f>IF(COUNTA($A512:$R512)=0,"",IFERROR(IF($J512="","",MAX(0,ROUND((IF(OR($K512="Closed",$K512="Canceled"),IF($P512="",$Q512,$P512),'Settings'!$B$8)-$J512)*1440,0))),""))</f>
        <v/>
      </c>
      <c r="T512" s="44">
        <f>IF(COUNTA($A512:$R512)=0,"",IFERROR(IF($B512="","",MAX(0,ROUND((IF(OR($K512="Closed",$K512="Canceled"),IF($P512="",$Q512,$P512),'Settings'!$B$8)-$B512)*24,1))),""))</f>
        <v/>
      </c>
      <c r="U512" s="44">
        <f>IF(COUNTA($A512:$R512)=0,"",IFERROR(VLOOKUP($I512,'Settings'!$A$12:$B$15,2,FALSE),""))</f>
        <v/>
      </c>
      <c r="V512" s="45">
        <f>IF(COUNTA($A512:$R512)=0,"",IFERROR(IF(OR($B512="",$U512=""),"",$B512+$U512/24),""))</f>
        <v/>
      </c>
      <c r="W512" s="25">
        <f>IF(COUNTA($A512:$R512)=0,"",IFERROR(IF($V512="","",IF(OR($K512="Closed",$K512="Canceled"),IF(IF($P512="",$Q512,$P512)&lt;=$V512,"Met","Missed"),IF('Settings'!$B$8&gt;$V512,"Overdue","Within Target"))),""))</f>
        <v/>
      </c>
      <c r="X512" s="46">
        <f>IF(COUNTA($A512:$R512)=0,"",IFERROR(ROUND($S512/60*'Settings'!$B$5,2),0))</f>
        <v/>
      </c>
      <c r="Y512" s="46">
        <f>IF(COUNTA($A512:$R512)=0,"",IFERROR($R512+$X512,0))</f>
        <v/>
      </c>
      <c r="Z512" s="25">
        <f>IF(COUNTA($A512:$R512)=0,"",IFERROR(IF(OR($K512="Closed",$K512="Canceled"),"No",IF($O512="","Missing Due Date",IF(INT($O512)&lt;INT('Settings'!$B$8),"Overdue",IF(INT($O512)=INT('Settings'!$B$8),"Due Today",IF(INT($O512)&lt;=INT('Settings'!$B$8)+'Settings'!$B$6,"Due Soon","Upcoming"))))),"Check date"))</f>
        <v/>
      </c>
      <c r="AA512" s="27">
        <f>IF(COUNTA($A512:$R512)=0,"",IF($A512="","Missing ID",IF(COUNTIF($A$5:$A$1004,$A512)&gt;1,"Duplicate ID",IF(OR($B512="",$C512="",$D512="",$H512="",$I512="",$K512="",$L512="",$Q512=""),"Missing required field",IF(AND($K512="Closed",$P512=""),"Closed without Resolved At",IF(AND($P512&lt;&gt;"",$P512&lt;$B512),"Resolved before Reported",IF(AND($Q512&lt;&gt;"",$Q512&lt;$B512),"Last Updated before Reported","OK")))))))</f>
        <v/>
      </c>
    </row>
    <row r="513">
      <c r="A513" s="17" t="n"/>
      <c r="B513" s="41" t="n"/>
      <c r="C513" s="42" t="n"/>
      <c r="D513" s="17" t="n"/>
      <c r="E513" s="20" t="n"/>
      <c r="F513" s="17" t="n"/>
      <c r="G513" s="17" t="n"/>
      <c r="H513" s="17" t="n"/>
      <c r="I513" s="17" t="n"/>
      <c r="J513" s="41" t="n"/>
      <c r="K513" s="17" t="n"/>
      <c r="L513" s="17" t="n"/>
      <c r="M513" s="17" t="n"/>
      <c r="N513" s="20" t="n"/>
      <c r="O513" s="42" t="n"/>
      <c r="P513" s="41" t="n"/>
      <c r="Q513" s="41" t="n"/>
      <c r="R513" s="43" t="n"/>
      <c r="S513" s="22">
        <f>IF(COUNTA($A513:$R513)=0,"",IFERROR(IF($J513="","",MAX(0,ROUND((IF(OR($K513="Closed",$K513="Canceled"),IF($P513="",$Q513,$P513),'Settings'!$B$8)-$J513)*1440,0))),""))</f>
        <v/>
      </c>
      <c r="T513" s="44">
        <f>IF(COUNTA($A513:$R513)=0,"",IFERROR(IF($B513="","",MAX(0,ROUND((IF(OR($K513="Closed",$K513="Canceled"),IF($P513="",$Q513,$P513),'Settings'!$B$8)-$B513)*24,1))),""))</f>
        <v/>
      </c>
      <c r="U513" s="44">
        <f>IF(COUNTA($A513:$R513)=0,"",IFERROR(VLOOKUP($I513,'Settings'!$A$12:$B$15,2,FALSE),""))</f>
        <v/>
      </c>
      <c r="V513" s="45">
        <f>IF(COUNTA($A513:$R513)=0,"",IFERROR(IF(OR($B513="",$U513=""),"",$B513+$U513/24),""))</f>
        <v/>
      </c>
      <c r="W513" s="25">
        <f>IF(COUNTA($A513:$R513)=0,"",IFERROR(IF($V513="","",IF(OR($K513="Closed",$K513="Canceled"),IF(IF($P513="",$Q513,$P513)&lt;=$V513,"Met","Missed"),IF('Settings'!$B$8&gt;$V513,"Overdue","Within Target"))),""))</f>
        <v/>
      </c>
      <c r="X513" s="46">
        <f>IF(COUNTA($A513:$R513)=0,"",IFERROR(ROUND($S513/60*'Settings'!$B$5,2),0))</f>
        <v/>
      </c>
      <c r="Y513" s="46">
        <f>IF(COUNTA($A513:$R513)=0,"",IFERROR($R513+$X513,0))</f>
        <v/>
      </c>
      <c r="Z513" s="25">
        <f>IF(COUNTA($A513:$R513)=0,"",IFERROR(IF(OR($K513="Closed",$K513="Canceled"),"No",IF($O513="","Missing Due Date",IF(INT($O513)&lt;INT('Settings'!$B$8),"Overdue",IF(INT($O513)=INT('Settings'!$B$8),"Due Today",IF(INT($O513)&lt;=INT('Settings'!$B$8)+'Settings'!$B$6,"Due Soon","Upcoming"))))),"Check date"))</f>
        <v/>
      </c>
      <c r="AA513" s="27">
        <f>IF(COUNTA($A513:$R513)=0,"",IF($A513="","Missing ID",IF(COUNTIF($A$5:$A$1004,$A513)&gt;1,"Duplicate ID",IF(OR($B513="",$C513="",$D513="",$H513="",$I513="",$K513="",$L513="",$Q513=""),"Missing required field",IF(AND($K513="Closed",$P513=""),"Closed without Resolved At",IF(AND($P513&lt;&gt;"",$P513&lt;$B513),"Resolved before Reported",IF(AND($Q513&lt;&gt;"",$Q513&lt;$B513),"Last Updated before Reported","OK")))))))</f>
        <v/>
      </c>
    </row>
    <row r="514">
      <c r="A514" s="17" t="n"/>
      <c r="B514" s="41" t="n"/>
      <c r="C514" s="42" t="n"/>
      <c r="D514" s="17" t="n"/>
      <c r="E514" s="20" t="n"/>
      <c r="F514" s="17" t="n"/>
      <c r="G514" s="17" t="n"/>
      <c r="H514" s="17" t="n"/>
      <c r="I514" s="17" t="n"/>
      <c r="J514" s="41" t="n"/>
      <c r="K514" s="17" t="n"/>
      <c r="L514" s="17" t="n"/>
      <c r="M514" s="17" t="n"/>
      <c r="N514" s="20" t="n"/>
      <c r="O514" s="42" t="n"/>
      <c r="P514" s="41" t="n"/>
      <c r="Q514" s="41" t="n"/>
      <c r="R514" s="43" t="n"/>
      <c r="S514" s="22">
        <f>IF(COUNTA($A514:$R514)=0,"",IFERROR(IF($J514="","",MAX(0,ROUND((IF(OR($K514="Closed",$K514="Canceled"),IF($P514="",$Q514,$P514),'Settings'!$B$8)-$J514)*1440,0))),""))</f>
        <v/>
      </c>
      <c r="T514" s="44">
        <f>IF(COUNTA($A514:$R514)=0,"",IFERROR(IF($B514="","",MAX(0,ROUND((IF(OR($K514="Closed",$K514="Canceled"),IF($P514="",$Q514,$P514),'Settings'!$B$8)-$B514)*24,1))),""))</f>
        <v/>
      </c>
      <c r="U514" s="44">
        <f>IF(COUNTA($A514:$R514)=0,"",IFERROR(VLOOKUP($I514,'Settings'!$A$12:$B$15,2,FALSE),""))</f>
        <v/>
      </c>
      <c r="V514" s="45">
        <f>IF(COUNTA($A514:$R514)=0,"",IFERROR(IF(OR($B514="",$U514=""),"",$B514+$U514/24),""))</f>
        <v/>
      </c>
      <c r="W514" s="25">
        <f>IF(COUNTA($A514:$R514)=0,"",IFERROR(IF($V514="","",IF(OR($K514="Closed",$K514="Canceled"),IF(IF($P514="",$Q514,$P514)&lt;=$V514,"Met","Missed"),IF('Settings'!$B$8&gt;$V514,"Overdue","Within Target"))),""))</f>
        <v/>
      </c>
      <c r="X514" s="46">
        <f>IF(COUNTA($A514:$R514)=0,"",IFERROR(ROUND($S514/60*'Settings'!$B$5,2),0))</f>
        <v/>
      </c>
      <c r="Y514" s="46">
        <f>IF(COUNTA($A514:$R514)=0,"",IFERROR($R514+$X514,0))</f>
        <v/>
      </c>
      <c r="Z514" s="25">
        <f>IF(COUNTA($A514:$R514)=0,"",IFERROR(IF(OR($K514="Closed",$K514="Canceled"),"No",IF($O514="","Missing Due Date",IF(INT($O514)&lt;INT('Settings'!$B$8),"Overdue",IF(INT($O514)=INT('Settings'!$B$8),"Due Today",IF(INT($O514)&lt;=INT('Settings'!$B$8)+'Settings'!$B$6,"Due Soon","Upcoming"))))),"Check date"))</f>
        <v/>
      </c>
      <c r="AA514" s="27">
        <f>IF(COUNTA($A514:$R514)=0,"",IF($A514="","Missing ID",IF(COUNTIF($A$5:$A$1004,$A514)&gt;1,"Duplicate ID",IF(OR($B514="",$C514="",$D514="",$H514="",$I514="",$K514="",$L514="",$Q514=""),"Missing required field",IF(AND($K514="Closed",$P514=""),"Closed without Resolved At",IF(AND($P514&lt;&gt;"",$P514&lt;$B514),"Resolved before Reported",IF(AND($Q514&lt;&gt;"",$Q514&lt;$B514),"Last Updated before Reported","OK")))))))</f>
        <v/>
      </c>
    </row>
    <row r="515">
      <c r="A515" s="17" t="n"/>
      <c r="B515" s="41" t="n"/>
      <c r="C515" s="42" t="n"/>
      <c r="D515" s="17" t="n"/>
      <c r="E515" s="20" t="n"/>
      <c r="F515" s="17" t="n"/>
      <c r="G515" s="17" t="n"/>
      <c r="H515" s="17" t="n"/>
      <c r="I515" s="17" t="n"/>
      <c r="J515" s="41" t="n"/>
      <c r="K515" s="17" t="n"/>
      <c r="L515" s="17" t="n"/>
      <c r="M515" s="17" t="n"/>
      <c r="N515" s="20" t="n"/>
      <c r="O515" s="42" t="n"/>
      <c r="P515" s="41" t="n"/>
      <c r="Q515" s="41" t="n"/>
      <c r="R515" s="43" t="n"/>
      <c r="S515" s="22">
        <f>IF(COUNTA($A515:$R515)=0,"",IFERROR(IF($J515="","",MAX(0,ROUND((IF(OR($K515="Closed",$K515="Canceled"),IF($P515="",$Q515,$P515),'Settings'!$B$8)-$J515)*1440,0))),""))</f>
        <v/>
      </c>
      <c r="T515" s="44">
        <f>IF(COUNTA($A515:$R515)=0,"",IFERROR(IF($B515="","",MAX(0,ROUND((IF(OR($K515="Closed",$K515="Canceled"),IF($P515="",$Q515,$P515),'Settings'!$B$8)-$B515)*24,1))),""))</f>
        <v/>
      </c>
      <c r="U515" s="44">
        <f>IF(COUNTA($A515:$R515)=0,"",IFERROR(VLOOKUP($I515,'Settings'!$A$12:$B$15,2,FALSE),""))</f>
        <v/>
      </c>
      <c r="V515" s="45">
        <f>IF(COUNTA($A515:$R515)=0,"",IFERROR(IF(OR($B515="",$U515=""),"",$B515+$U515/24),""))</f>
        <v/>
      </c>
      <c r="W515" s="25">
        <f>IF(COUNTA($A515:$R515)=0,"",IFERROR(IF($V515="","",IF(OR($K515="Closed",$K515="Canceled"),IF(IF($P515="",$Q515,$P515)&lt;=$V515,"Met","Missed"),IF('Settings'!$B$8&gt;$V515,"Overdue","Within Target"))),""))</f>
        <v/>
      </c>
      <c r="X515" s="46">
        <f>IF(COUNTA($A515:$R515)=0,"",IFERROR(ROUND($S515/60*'Settings'!$B$5,2),0))</f>
        <v/>
      </c>
      <c r="Y515" s="46">
        <f>IF(COUNTA($A515:$R515)=0,"",IFERROR($R515+$X515,0))</f>
        <v/>
      </c>
      <c r="Z515" s="25">
        <f>IF(COUNTA($A515:$R515)=0,"",IFERROR(IF(OR($K515="Closed",$K515="Canceled"),"No",IF($O515="","Missing Due Date",IF(INT($O515)&lt;INT('Settings'!$B$8),"Overdue",IF(INT($O515)=INT('Settings'!$B$8),"Due Today",IF(INT($O515)&lt;=INT('Settings'!$B$8)+'Settings'!$B$6,"Due Soon","Upcoming"))))),"Check date"))</f>
        <v/>
      </c>
      <c r="AA515" s="27">
        <f>IF(COUNTA($A515:$R515)=0,"",IF($A515="","Missing ID",IF(COUNTIF($A$5:$A$1004,$A515)&gt;1,"Duplicate ID",IF(OR($B515="",$C515="",$D515="",$H515="",$I515="",$K515="",$L515="",$Q515=""),"Missing required field",IF(AND($K515="Closed",$P515=""),"Closed without Resolved At",IF(AND($P515&lt;&gt;"",$P515&lt;$B515),"Resolved before Reported",IF(AND($Q515&lt;&gt;"",$Q515&lt;$B515),"Last Updated before Reported","OK")))))))</f>
        <v/>
      </c>
    </row>
    <row r="516">
      <c r="A516" s="17" t="n"/>
      <c r="B516" s="41" t="n"/>
      <c r="C516" s="42" t="n"/>
      <c r="D516" s="17" t="n"/>
      <c r="E516" s="20" t="n"/>
      <c r="F516" s="17" t="n"/>
      <c r="G516" s="17" t="n"/>
      <c r="H516" s="17" t="n"/>
      <c r="I516" s="17" t="n"/>
      <c r="J516" s="41" t="n"/>
      <c r="K516" s="17" t="n"/>
      <c r="L516" s="17" t="n"/>
      <c r="M516" s="17" t="n"/>
      <c r="N516" s="20" t="n"/>
      <c r="O516" s="42" t="n"/>
      <c r="P516" s="41" t="n"/>
      <c r="Q516" s="41" t="n"/>
      <c r="R516" s="43" t="n"/>
      <c r="S516" s="22">
        <f>IF(COUNTA($A516:$R516)=0,"",IFERROR(IF($J516="","",MAX(0,ROUND((IF(OR($K516="Closed",$K516="Canceled"),IF($P516="",$Q516,$P516),'Settings'!$B$8)-$J516)*1440,0))),""))</f>
        <v/>
      </c>
      <c r="T516" s="44">
        <f>IF(COUNTA($A516:$R516)=0,"",IFERROR(IF($B516="","",MAX(0,ROUND((IF(OR($K516="Closed",$K516="Canceled"),IF($P516="",$Q516,$P516),'Settings'!$B$8)-$B516)*24,1))),""))</f>
        <v/>
      </c>
      <c r="U516" s="44">
        <f>IF(COUNTA($A516:$R516)=0,"",IFERROR(VLOOKUP($I516,'Settings'!$A$12:$B$15,2,FALSE),""))</f>
        <v/>
      </c>
      <c r="V516" s="45">
        <f>IF(COUNTA($A516:$R516)=0,"",IFERROR(IF(OR($B516="",$U516=""),"",$B516+$U516/24),""))</f>
        <v/>
      </c>
      <c r="W516" s="25">
        <f>IF(COUNTA($A516:$R516)=0,"",IFERROR(IF($V516="","",IF(OR($K516="Closed",$K516="Canceled"),IF(IF($P516="",$Q516,$P516)&lt;=$V516,"Met","Missed"),IF('Settings'!$B$8&gt;$V516,"Overdue","Within Target"))),""))</f>
        <v/>
      </c>
      <c r="X516" s="46">
        <f>IF(COUNTA($A516:$R516)=0,"",IFERROR(ROUND($S516/60*'Settings'!$B$5,2),0))</f>
        <v/>
      </c>
      <c r="Y516" s="46">
        <f>IF(COUNTA($A516:$R516)=0,"",IFERROR($R516+$X516,0))</f>
        <v/>
      </c>
      <c r="Z516" s="25">
        <f>IF(COUNTA($A516:$R516)=0,"",IFERROR(IF(OR($K516="Closed",$K516="Canceled"),"No",IF($O516="","Missing Due Date",IF(INT($O516)&lt;INT('Settings'!$B$8),"Overdue",IF(INT($O516)=INT('Settings'!$B$8),"Due Today",IF(INT($O516)&lt;=INT('Settings'!$B$8)+'Settings'!$B$6,"Due Soon","Upcoming"))))),"Check date"))</f>
        <v/>
      </c>
      <c r="AA516" s="27">
        <f>IF(COUNTA($A516:$R516)=0,"",IF($A516="","Missing ID",IF(COUNTIF($A$5:$A$1004,$A516)&gt;1,"Duplicate ID",IF(OR($B516="",$C516="",$D516="",$H516="",$I516="",$K516="",$L516="",$Q516=""),"Missing required field",IF(AND($K516="Closed",$P516=""),"Closed without Resolved At",IF(AND($P516&lt;&gt;"",$P516&lt;$B516),"Resolved before Reported",IF(AND($Q516&lt;&gt;"",$Q516&lt;$B516),"Last Updated before Reported","OK")))))))</f>
        <v/>
      </c>
    </row>
    <row r="517">
      <c r="A517" s="17" t="n"/>
      <c r="B517" s="41" t="n"/>
      <c r="C517" s="42" t="n"/>
      <c r="D517" s="17" t="n"/>
      <c r="E517" s="20" t="n"/>
      <c r="F517" s="17" t="n"/>
      <c r="G517" s="17" t="n"/>
      <c r="H517" s="17" t="n"/>
      <c r="I517" s="17" t="n"/>
      <c r="J517" s="41" t="n"/>
      <c r="K517" s="17" t="n"/>
      <c r="L517" s="17" t="n"/>
      <c r="M517" s="17" t="n"/>
      <c r="N517" s="20" t="n"/>
      <c r="O517" s="42" t="n"/>
      <c r="P517" s="41" t="n"/>
      <c r="Q517" s="41" t="n"/>
      <c r="R517" s="43" t="n"/>
      <c r="S517" s="22">
        <f>IF(COUNTA($A517:$R517)=0,"",IFERROR(IF($J517="","",MAX(0,ROUND((IF(OR($K517="Closed",$K517="Canceled"),IF($P517="",$Q517,$P517),'Settings'!$B$8)-$J517)*1440,0))),""))</f>
        <v/>
      </c>
      <c r="T517" s="44">
        <f>IF(COUNTA($A517:$R517)=0,"",IFERROR(IF($B517="","",MAX(0,ROUND((IF(OR($K517="Closed",$K517="Canceled"),IF($P517="",$Q517,$P517),'Settings'!$B$8)-$B517)*24,1))),""))</f>
        <v/>
      </c>
      <c r="U517" s="44">
        <f>IF(COUNTA($A517:$R517)=0,"",IFERROR(VLOOKUP($I517,'Settings'!$A$12:$B$15,2,FALSE),""))</f>
        <v/>
      </c>
      <c r="V517" s="45">
        <f>IF(COUNTA($A517:$R517)=0,"",IFERROR(IF(OR($B517="",$U517=""),"",$B517+$U517/24),""))</f>
        <v/>
      </c>
      <c r="W517" s="25">
        <f>IF(COUNTA($A517:$R517)=0,"",IFERROR(IF($V517="","",IF(OR($K517="Closed",$K517="Canceled"),IF(IF($P517="",$Q517,$P517)&lt;=$V517,"Met","Missed"),IF('Settings'!$B$8&gt;$V517,"Overdue","Within Target"))),""))</f>
        <v/>
      </c>
      <c r="X517" s="46">
        <f>IF(COUNTA($A517:$R517)=0,"",IFERROR(ROUND($S517/60*'Settings'!$B$5,2),0))</f>
        <v/>
      </c>
      <c r="Y517" s="46">
        <f>IF(COUNTA($A517:$R517)=0,"",IFERROR($R517+$X517,0))</f>
        <v/>
      </c>
      <c r="Z517" s="25">
        <f>IF(COUNTA($A517:$R517)=0,"",IFERROR(IF(OR($K517="Closed",$K517="Canceled"),"No",IF($O517="","Missing Due Date",IF(INT($O517)&lt;INT('Settings'!$B$8),"Overdue",IF(INT($O517)=INT('Settings'!$B$8),"Due Today",IF(INT($O517)&lt;=INT('Settings'!$B$8)+'Settings'!$B$6,"Due Soon","Upcoming"))))),"Check date"))</f>
        <v/>
      </c>
      <c r="AA517" s="27">
        <f>IF(COUNTA($A517:$R517)=0,"",IF($A517="","Missing ID",IF(COUNTIF($A$5:$A$1004,$A517)&gt;1,"Duplicate ID",IF(OR($B517="",$C517="",$D517="",$H517="",$I517="",$K517="",$L517="",$Q517=""),"Missing required field",IF(AND($K517="Closed",$P517=""),"Closed without Resolved At",IF(AND($P517&lt;&gt;"",$P517&lt;$B517),"Resolved before Reported",IF(AND($Q517&lt;&gt;"",$Q517&lt;$B517),"Last Updated before Reported","OK")))))))</f>
        <v/>
      </c>
    </row>
    <row r="518">
      <c r="A518" s="17" t="n"/>
      <c r="B518" s="41" t="n"/>
      <c r="C518" s="42" t="n"/>
      <c r="D518" s="17" t="n"/>
      <c r="E518" s="20" t="n"/>
      <c r="F518" s="17" t="n"/>
      <c r="G518" s="17" t="n"/>
      <c r="H518" s="17" t="n"/>
      <c r="I518" s="17" t="n"/>
      <c r="J518" s="41" t="n"/>
      <c r="K518" s="17" t="n"/>
      <c r="L518" s="17" t="n"/>
      <c r="M518" s="17" t="n"/>
      <c r="N518" s="20" t="n"/>
      <c r="O518" s="42" t="n"/>
      <c r="P518" s="41" t="n"/>
      <c r="Q518" s="41" t="n"/>
      <c r="R518" s="43" t="n"/>
      <c r="S518" s="22">
        <f>IF(COUNTA($A518:$R518)=0,"",IFERROR(IF($J518="","",MAX(0,ROUND((IF(OR($K518="Closed",$K518="Canceled"),IF($P518="",$Q518,$P518),'Settings'!$B$8)-$J518)*1440,0))),""))</f>
        <v/>
      </c>
      <c r="T518" s="44">
        <f>IF(COUNTA($A518:$R518)=0,"",IFERROR(IF($B518="","",MAX(0,ROUND((IF(OR($K518="Closed",$K518="Canceled"),IF($P518="",$Q518,$P518),'Settings'!$B$8)-$B518)*24,1))),""))</f>
        <v/>
      </c>
      <c r="U518" s="44">
        <f>IF(COUNTA($A518:$R518)=0,"",IFERROR(VLOOKUP($I518,'Settings'!$A$12:$B$15,2,FALSE),""))</f>
        <v/>
      </c>
      <c r="V518" s="45">
        <f>IF(COUNTA($A518:$R518)=0,"",IFERROR(IF(OR($B518="",$U518=""),"",$B518+$U518/24),""))</f>
        <v/>
      </c>
      <c r="W518" s="25">
        <f>IF(COUNTA($A518:$R518)=0,"",IFERROR(IF($V518="","",IF(OR($K518="Closed",$K518="Canceled"),IF(IF($P518="",$Q518,$P518)&lt;=$V518,"Met","Missed"),IF('Settings'!$B$8&gt;$V518,"Overdue","Within Target"))),""))</f>
        <v/>
      </c>
      <c r="X518" s="46">
        <f>IF(COUNTA($A518:$R518)=0,"",IFERROR(ROUND($S518/60*'Settings'!$B$5,2),0))</f>
        <v/>
      </c>
      <c r="Y518" s="46">
        <f>IF(COUNTA($A518:$R518)=0,"",IFERROR($R518+$X518,0))</f>
        <v/>
      </c>
      <c r="Z518" s="25">
        <f>IF(COUNTA($A518:$R518)=0,"",IFERROR(IF(OR($K518="Closed",$K518="Canceled"),"No",IF($O518="","Missing Due Date",IF(INT($O518)&lt;INT('Settings'!$B$8),"Overdue",IF(INT($O518)=INT('Settings'!$B$8),"Due Today",IF(INT($O518)&lt;=INT('Settings'!$B$8)+'Settings'!$B$6,"Due Soon","Upcoming"))))),"Check date"))</f>
        <v/>
      </c>
      <c r="AA518" s="27">
        <f>IF(COUNTA($A518:$R518)=0,"",IF($A518="","Missing ID",IF(COUNTIF($A$5:$A$1004,$A518)&gt;1,"Duplicate ID",IF(OR($B518="",$C518="",$D518="",$H518="",$I518="",$K518="",$L518="",$Q518=""),"Missing required field",IF(AND($K518="Closed",$P518=""),"Closed without Resolved At",IF(AND($P518&lt;&gt;"",$P518&lt;$B518),"Resolved before Reported",IF(AND($Q518&lt;&gt;"",$Q518&lt;$B518),"Last Updated before Reported","OK")))))))</f>
        <v/>
      </c>
    </row>
    <row r="519">
      <c r="A519" s="17" t="n"/>
      <c r="B519" s="41" t="n"/>
      <c r="C519" s="42" t="n"/>
      <c r="D519" s="17" t="n"/>
      <c r="E519" s="20" t="n"/>
      <c r="F519" s="17" t="n"/>
      <c r="G519" s="17" t="n"/>
      <c r="H519" s="17" t="n"/>
      <c r="I519" s="17" t="n"/>
      <c r="J519" s="41" t="n"/>
      <c r="K519" s="17" t="n"/>
      <c r="L519" s="17" t="n"/>
      <c r="M519" s="17" t="n"/>
      <c r="N519" s="20" t="n"/>
      <c r="O519" s="42" t="n"/>
      <c r="P519" s="41" t="n"/>
      <c r="Q519" s="41" t="n"/>
      <c r="R519" s="43" t="n"/>
      <c r="S519" s="22">
        <f>IF(COUNTA($A519:$R519)=0,"",IFERROR(IF($J519="","",MAX(0,ROUND((IF(OR($K519="Closed",$K519="Canceled"),IF($P519="",$Q519,$P519),'Settings'!$B$8)-$J519)*1440,0))),""))</f>
        <v/>
      </c>
      <c r="T519" s="44">
        <f>IF(COUNTA($A519:$R519)=0,"",IFERROR(IF($B519="","",MAX(0,ROUND((IF(OR($K519="Closed",$K519="Canceled"),IF($P519="",$Q519,$P519),'Settings'!$B$8)-$B519)*24,1))),""))</f>
        <v/>
      </c>
      <c r="U519" s="44">
        <f>IF(COUNTA($A519:$R519)=0,"",IFERROR(VLOOKUP($I519,'Settings'!$A$12:$B$15,2,FALSE),""))</f>
        <v/>
      </c>
      <c r="V519" s="45">
        <f>IF(COUNTA($A519:$R519)=0,"",IFERROR(IF(OR($B519="",$U519=""),"",$B519+$U519/24),""))</f>
        <v/>
      </c>
      <c r="W519" s="25">
        <f>IF(COUNTA($A519:$R519)=0,"",IFERROR(IF($V519="","",IF(OR($K519="Closed",$K519="Canceled"),IF(IF($P519="",$Q519,$P519)&lt;=$V519,"Met","Missed"),IF('Settings'!$B$8&gt;$V519,"Overdue","Within Target"))),""))</f>
        <v/>
      </c>
      <c r="X519" s="46">
        <f>IF(COUNTA($A519:$R519)=0,"",IFERROR(ROUND($S519/60*'Settings'!$B$5,2),0))</f>
        <v/>
      </c>
      <c r="Y519" s="46">
        <f>IF(COUNTA($A519:$R519)=0,"",IFERROR($R519+$X519,0))</f>
        <v/>
      </c>
      <c r="Z519" s="25">
        <f>IF(COUNTA($A519:$R519)=0,"",IFERROR(IF(OR($K519="Closed",$K519="Canceled"),"No",IF($O519="","Missing Due Date",IF(INT($O519)&lt;INT('Settings'!$B$8),"Overdue",IF(INT($O519)=INT('Settings'!$B$8),"Due Today",IF(INT($O519)&lt;=INT('Settings'!$B$8)+'Settings'!$B$6,"Due Soon","Upcoming"))))),"Check date"))</f>
        <v/>
      </c>
      <c r="AA519" s="27">
        <f>IF(COUNTA($A519:$R519)=0,"",IF($A519="","Missing ID",IF(COUNTIF($A$5:$A$1004,$A519)&gt;1,"Duplicate ID",IF(OR($B519="",$C519="",$D519="",$H519="",$I519="",$K519="",$L519="",$Q519=""),"Missing required field",IF(AND($K519="Closed",$P519=""),"Closed without Resolved At",IF(AND($P519&lt;&gt;"",$P519&lt;$B519),"Resolved before Reported",IF(AND($Q519&lt;&gt;"",$Q519&lt;$B519),"Last Updated before Reported","OK")))))))</f>
        <v/>
      </c>
    </row>
    <row r="520">
      <c r="A520" s="17" t="n"/>
      <c r="B520" s="41" t="n"/>
      <c r="C520" s="42" t="n"/>
      <c r="D520" s="17" t="n"/>
      <c r="E520" s="20" t="n"/>
      <c r="F520" s="17" t="n"/>
      <c r="G520" s="17" t="n"/>
      <c r="H520" s="17" t="n"/>
      <c r="I520" s="17" t="n"/>
      <c r="J520" s="41" t="n"/>
      <c r="K520" s="17" t="n"/>
      <c r="L520" s="17" t="n"/>
      <c r="M520" s="17" t="n"/>
      <c r="N520" s="20" t="n"/>
      <c r="O520" s="42" t="n"/>
      <c r="P520" s="41" t="n"/>
      <c r="Q520" s="41" t="n"/>
      <c r="R520" s="43" t="n"/>
      <c r="S520" s="22">
        <f>IF(COUNTA($A520:$R520)=0,"",IFERROR(IF($J520="","",MAX(0,ROUND((IF(OR($K520="Closed",$K520="Canceled"),IF($P520="",$Q520,$P520),'Settings'!$B$8)-$J520)*1440,0))),""))</f>
        <v/>
      </c>
      <c r="T520" s="44">
        <f>IF(COUNTA($A520:$R520)=0,"",IFERROR(IF($B520="","",MAX(0,ROUND((IF(OR($K520="Closed",$K520="Canceled"),IF($P520="",$Q520,$P520),'Settings'!$B$8)-$B520)*24,1))),""))</f>
        <v/>
      </c>
      <c r="U520" s="44">
        <f>IF(COUNTA($A520:$R520)=0,"",IFERROR(VLOOKUP($I520,'Settings'!$A$12:$B$15,2,FALSE),""))</f>
        <v/>
      </c>
      <c r="V520" s="45">
        <f>IF(COUNTA($A520:$R520)=0,"",IFERROR(IF(OR($B520="",$U520=""),"",$B520+$U520/24),""))</f>
        <v/>
      </c>
      <c r="W520" s="25">
        <f>IF(COUNTA($A520:$R520)=0,"",IFERROR(IF($V520="","",IF(OR($K520="Closed",$K520="Canceled"),IF(IF($P520="",$Q520,$P520)&lt;=$V520,"Met","Missed"),IF('Settings'!$B$8&gt;$V520,"Overdue","Within Target"))),""))</f>
        <v/>
      </c>
      <c r="X520" s="46">
        <f>IF(COUNTA($A520:$R520)=0,"",IFERROR(ROUND($S520/60*'Settings'!$B$5,2),0))</f>
        <v/>
      </c>
      <c r="Y520" s="46">
        <f>IF(COUNTA($A520:$R520)=0,"",IFERROR($R520+$X520,0))</f>
        <v/>
      </c>
      <c r="Z520" s="25">
        <f>IF(COUNTA($A520:$R520)=0,"",IFERROR(IF(OR($K520="Closed",$K520="Canceled"),"No",IF($O520="","Missing Due Date",IF(INT($O520)&lt;INT('Settings'!$B$8),"Overdue",IF(INT($O520)=INT('Settings'!$B$8),"Due Today",IF(INT($O520)&lt;=INT('Settings'!$B$8)+'Settings'!$B$6,"Due Soon","Upcoming"))))),"Check date"))</f>
        <v/>
      </c>
      <c r="AA520" s="27">
        <f>IF(COUNTA($A520:$R520)=0,"",IF($A520="","Missing ID",IF(COUNTIF($A$5:$A$1004,$A520)&gt;1,"Duplicate ID",IF(OR($B520="",$C520="",$D520="",$H520="",$I520="",$K520="",$L520="",$Q520=""),"Missing required field",IF(AND($K520="Closed",$P520=""),"Closed without Resolved At",IF(AND($P520&lt;&gt;"",$P520&lt;$B520),"Resolved before Reported",IF(AND($Q520&lt;&gt;"",$Q520&lt;$B520),"Last Updated before Reported","OK")))))))</f>
        <v/>
      </c>
    </row>
    <row r="521">
      <c r="A521" s="17" t="n"/>
      <c r="B521" s="41" t="n"/>
      <c r="C521" s="42" t="n"/>
      <c r="D521" s="17" t="n"/>
      <c r="E521" s="20" t="n"/>
      <c r="F521" s="17" t="n"/>
      <c r="G521" s="17" t="n"/>
      <c r="H521" s="17" t="n"/>
      <c r="I521" s="17" t="n"/>
      <c r="J521" s="41" t="n"/>
      <c r="K521" s="17" t="n"/>
      <c r="L521" s="17" t="n"/>
      <c r="M521" s="17" t="n"/>
      <c r="N521" s="20" t="n"/>
      <c r="O521" s="42" t="n"/>
      <c r="P521" s="41" t="n"/>
      <c r="Q521" s="41" t="n"/>
      <c r="R521" s="43" t="n"/>
      <c r="S521" s="22">
        <f>IF(COUNTA($A521:$R521)=0,"",IFERROR(IF($J521="","",MAX(0,ROUND((IF(OR($K521="Closed",$K521="Canceled"),IF($P521="",$Q521,$P521),'Settings'!$B$8)-$J521)*1440,0))),""))</f>
        <v/>
      </c>
      <c r="T521" s="44">
        <f>IF(COUNTA($A521:$R521)=0,"",IFERROR(IF($B521="","",MAX(0,ROUND((IF(OR($K521="Closed",$K521="Canceled"),IF($P521="",$Q521,$P521),'Settings'!$B$8)-$B521)*24,1))),""))</f>
        <v/>
      </c>
      <c r="U521" s="44">
        <f>IF(COUNTA($A521:$R521)=0,"",IFERROR(VLOOKUP($I521,'Settings'!$A$12:$B$15,2,FALSE),""))</f>
        <v/>
      </c>
      <c r="V521" s="45">
        <f>IF(COUNTA($A521:$R521)=0,"",IFERROR(IF(OR($B521="",$U521=""),"",$B521+$U521/24),""))</f>
        <v/>
      </c>
      <c r="W521" s="25">
        <f>IF(COUNTA($A521:$R521)=0,"",IFERROR(IF($V521="","",IF(OR($K521="Closed",$K521="Canceled"),IF(IF($P521="",$Q521,$P521)&lt;=$V521,"Met","Missed"),IF('Settings'!$B$8&gt;$V521,"Overdue","Within Target"))),""))</f>
        <v/>
      </c>
      <c r="X521" s="46">
        <f>IF(COUNTA($A521:$R521)=0,"",IFERROR(ROUND($S521/60*'Settings'!$B$5,2),0))</f>
        <v/>
      </c>
      <c r="Y521" s="46">
        <f>IF(COUNTA($A521:$R521)=0,"",IFERROR($R521+$X521,0))</f>
        <v/>
      </c>
      <c r="Z521" s="25">
        <f>IF(COUNTA($A521:$R521)=0,"",IFERROR(IF(OR($K521="Closed",$K521="Canceled"),"No",IF($O521="","Missing Due Date",IF(INT($O521)&lt;INT('Settings'!$B$8),"Overdue",IF(INT($O521)=INT('Settings'!$B$8),"Due Today",IF(INT($O521)&lt;=INT('Settings'!$B$8)+'Settings'!$B$6,"Due Soon","Upcoming"))))),"Check date"))</f>
        <v/>
      </c>
      <c r="AA521" s="27">
        <f>IF(COUNTA($A521:$R521)=0,"",IF($A521="","Missing ID",IF(COUNTIF($A$5:$A$1004,$A521)&gt;1,"Duplicate ID",IF(OR($B521="",$C521="",$D521="",$H521="",$I521="",$K521="",$L521="",$Q521=""),"Missing required field",IF(AND($K521="Closed",$P521=""),"Closed without Resolved At",IF(AND($P521&lt;&gt;"",$P521&lt;$B521),"Resolved before Reported",IF(AND($Q521&lt;&gt;"",$Q521&lt;$B521),"Last Updated before Reported","OK")))))))</f>
        <v/>
      </c>
    </row>
    <row r="522">
      <c r="A522" s="17" t="n"/>
      <c r="B522" s="41" t="n"/>
      <c r="C522" s="42" t="n"/>
      <c r="D522" s="17" t="n"/>
      <c r="E522" s="20" t="n"/>
      <c r="F522" s="17" t="n"/>
      <c r="G522" s="17" t="n"/>
      <c r="H522" s="17" t="n"/>
      <c r="I522" s="17" t="n"/>
      <c r="J522" s="41" t="n"/>
      <c r="K522" s="17" t="n"/>
      <c r="L522" s="17" t="n"/>
      <c r="M522" s="17" t="n"/>
      <c r="N522" s="20" t="n"/>
      <c r="O522" s="42" t="n"/>
      <c r="P522" s="41" t="n"/>
      <c r="Q522" s="41" t="n"/>
      <c r="R522" s="43" t="n"/>
      <c r="S522" s="22">
        <f>IF(COUNTA($A522:$R522)=0,"",IFERROR(IF($J522="","",MAX(0,ROUND((IF(OR($K522="Closed",$K522="Canceled"),IF($P522="",$Q522,$P522),'Settings'!$B$8)-$J522)*1440,0))),""))</f>
        <v/>
      </c>
      <c r="T522" s="44">
        <f>IF(COUNTA($A522:$R522)=0,"",IFERROR(IF($B522="","",MAX(0,ROUND((IF(OR($K522="Closed",$K522="Canceled"),IF($P522="",$Q522,$P522),'Settings'!$B$8)-$B522)*24,1))),""))</f>
        <v/>
      </c>
      <c r="U522" s="44">
        <f>IF(COUNTA($A522:$R522)=0,"",IFERROR(VLOOKUP($I522,'Settings'!$A$12:$B$15,2,FALSE),""))</f>
        <v/>
      </c>
      <c r="V522" s="45">
        <f>IF(COUNTA($A522:$R522)=0,"",IFERROR(IF(OR($B522="",$U522=""),"",$B522+$U522/24),""))</f>
        <v/>
      </c>
      <c r="W522" s="25">
        <f>IF(COUNTA($A522:$R522)=0,"",IFERROR(IF($V522="","",IF(OR($K522="Closed",$K522="Canceled"),IF(IF($P522="",$Q522,$P522)&lt;=$V522,"Met","Missed"),IF('Settings'!$B$8&gt;$V522,"Overdue","Within Target"))),""))</f>
        <v/>
      </c>
      <c r="X522" s="46">
        <f>IF(COUNTA($A522:$R522)=0,"",IFERROR(ROUND($S522/60*'Settings'!$B$5,2),0))</f>
        <v/>
      </c>
      <c r="Y522" s="46">
        <f>IF(COUNTA($A522:$R522)=0,"",IFERROR($R522+$X522,0))</f>
        <v/>
      </c>
      <c r="Z522" s="25">
        <f>IF(COUNTA($A522:$R522)=0,"",IFERROR(IF(OR($K522="Closed",$K522="Canceled"),"No",IF($O522="","Missing Due Date",IF(INT($O522)&lt;INT('Settings'!$B$8),"Overdue",IF(INT($O522)=INT('Settings'!$B$8),"Due Today",IF(INT($O522)&lt;=INT('Settings'!$B$8)+'Settings'!$B$6,"Due Soon","Upcoming"))))),"Check date"))</f>
        <v/>
      </c>
      <c r="AA522" s="27">
        <f>IF(COUNTA($A522:$R522)=0,"",IF($A522="","Missing ID",IF(COUNTIF($A$5:$A$1004,$A522)&gt;1,"Duplicate ID",IF(OR($B522="",$C522="",$D522="",$H522="",$I522="",$K522="",$L522="",$Q522=""),"Missing required field",IF(AND($K522="Closed",$P522=""),"Closed without Resolved At",IF(AND($P522&lt;&gt;"",$P522&lt;$B522),"Resolved before Reported",IF(AND($Q522&lt;&gt;"",$Q522&lt;$B522),"Last Updated before Reported","OK")))))))</f>
        <v/>
      </c>
    </row>
    <row r="523">
      <c r="A523" s="17" t="n"/>
      <c r="B523" s="41" t="n"/>
      <c r="C523" s="42" t="n"/>
      <c r="D523" s="17" t="n"/>
      <c r="E523" s="20" t="n"/>
      <c r="F523" s="17" t="n"/>
      <c r="G523" s="17" t="n"/>
      <c r="H523" s="17" t="n"/>
      <c r="I523" s="17" t="n"/>
      <c r="J523" s="41" t="n"/>
      <c r="K523" s="17" t="n"/>
      <c r="L523" s="17" t="n"/>
      <c r="M523" s="17" t="n"/>
      <c r="N523" s="20" t="n"/>
      <c r="O523" s="42" t="n"/>
      <c r="P523" s="41" t="n"/>
      <c r="Q523" s="41" t="n"/>
      <c r="R523" s="43" t="n"/>
      <c r="S523" s="22">
        <f>IF(COUNTA($A523:$R523)=0,"",IFERROR(IF($J523="","",MAX(0,ROUND((IF(OR($K523="Closed",$K523="Canceled"),IF($P523="",$Q523,$P523),'Settings'!$B$8)-$J523)*1440,0))),""))</f>
        <v/>
      </c>
      <c r="T523" s="44">
        <f>IF(COUNTA($A523:$R523)=0,"",IFERROR(IF($B523="","",MAX(0,ROUND((IF(OR($K523="Closed",$K523="Canceled"),IF($P523="",$Q523,$P523),'Settings'!$B$8)-$B523)*24,1))),""))</f>
        <v/>
      </c>
      <c r="U523" s="44">
        <f>IF(COUNTA($A523:$R523)=0,"",IFERROR(VLOOKUP($I523,'Settings'!$A$12:$B$15,2,FALSE),""))</f>
        <v/>
      </c>
      <c r="V523" s="45">
        <f>IF(COUNTA($A523:$R523)=0,"",IFERROR(IF(OR($B523="",$U523=""),"",$B523+$U523/24),""))</f>
        <v/>
      </c>
      <c r="W523" s="25">
        <f>IF(COUNTA($A523:$R523)=0,"",IFERROR(IF($V523="","",IF(OR($K523="Closed",$K523="Canceled"),IF(IF($P523="",$Q523,$P523)&lt;=$V523,"Met","Missed"),IF('Settings'!$B$8&gt;$V523,"Overdue","Within Target"))),""))</f>
        <v/>
      </c>
      <c r="X523" s="46">
        <f>IF(COUNTA($A523:$R523)=0,"",IFERROR(ROUND($S523/60*'Settings'!$B$5,2),0))</f>
        <v/>
      </c>
      <c r="Y523" s="46">
        <f>IF(COUNTA($A523:$R523)=0,"",IFERROR($R523+$X523,0))</f>
        <v/>
      </c>
      <c r="Z523" s="25">
        <f>IF(COUNTA($A523:$R523)=0,"",IFERROR(IF(OR($K523="Closed",$K523="Canceled"),"No",IF($O523="","Missing Due Date",IF(INT($O523)&lt;INT('Settings'!$B$8),"Overdue",IF(INT($O523)=INT('Settings'!$B$8),"Due Today",IF(INT($O523)&lt;=INT('Settings'!$B$8)+'Settings'!$B$6,"Due Soon","Upcoming"))))),"Check date"))</f>
        <v/>
      </c>
      <c r="AA523" s="27">
        <f>IF(COUNTA($A523:$R523)=0,"",IF($A523="","Missing ID",IF(COUNTIF($A$5:$A$1004,$A523)&gt;1,"Duplicate ID",IF(OR($B523="",$C523="",$D523="",$H523="",$I523="",$K523="",$L523="",$Q523=""),"Missing required field",IF(AND($K523="Closed",$P523=""),"Closed without Resolved At",IF(AND($P523&lt;&gt;"",$P523&lt;$B523),"Resolved before Reported",IF(AND($Q523&lt;&gt;"",$Q523&lt;$B523),"Last Updated before Reported","OK")))))))</f>
        <v/>
      </c>
    </row>
    <row r="524">
      <c r="A524" s="17" t="n"/>
      <c r="B524" s="41" t="n"/>
      <c r="C524" s="42" t="n"/>
      <c r="D524" s="17" t="n"/>
      <c r="E524" s="20" t="n"/>
      <c r="F524" s="17" t="n"/>
      <c r="G524" s="17" t="n"/>
      <c r="H524" s="17" t="n"/>
      <c r="I524" s="17" t="n"/>
      <c r="J524" s="41" t="n"/>
      <c r="K524" s="17" t="n"/>
      <c r="L524" s="17" t="n"/>
      <c r="M524" s="17" t="n"/>
      <c r="N524" s="20" t="n"/>
      <c r="O524" s="42" t="n"/>
      <c r="P524" s="41" t="n"/>
      <c r="Q524" s="41" t="n"/>
      <c r="R524" s="43" t="n"/>
      <c r="S524" s="22">
        <f>IF(COUNTA($A524:$R524)=0,"",IFERROR(IF($J524="","",MAX(0,ROUND((IF(OR($K524="Closed",$K524="Canceled"),IF($P524="",$Q524,$P524),'Settings'!$B$8)-$J524)*1440,0))),""))</f>
        <v/>
      </c>
      <c r="T524" s="44">
        <f>IF(COUNTA($A524:$R524)=0,"",IFERROR(IF($B524="","",MAX(0,ROUND((IF(OR($K524="Closed",$K524="Canceled"),IF($P524="",$Q524,$P524),'Settings'!$B$8)-$B524)*24,1))),""))</f>
        <v/>
      </c>
      <c r="U524" s="44">
        <f>IF(COUNTA($A524:$R524)=0,"",IFERROR(VLOOKUP($I524,'Settings'!$A$12:$B$15,2,FALSE),""))</f>
        <v/>
      </c>
      <c r="V524" s="45">
        <f>IF(COUNTA($A524:$R524)=0,"",IFERROR(IF(OR($B524="",$U524=""),"",$B524+$U524/24),""))</f>
        <v/>
      </c>
      <c r="W524" s="25">
        <f>IF(COUNTA($A524:$R524)=0,"",IFERROR(IF($V524="","",IF(OR($K524="Closed",$K524="Canceled"),IF(IF($P524="",$Q524,$P524)&lt;=$V524,"Met","Missed"),IF('Settings'!$B$8&gt;$V524,"Overdue","Within Target"))),""))</f>
        <v/>
      </c>
      <c r="X524" s="46">
        <f>IF(COUNTA($A524:$R524)=0,"",IFERROR(ROUND($S524/60*'Settings'!$B$5,2),0))</f>
        <v/>
      </c>
      <c r="Y524" s="46">
        <f>IF(COUNTA($A524:$R524)=0,"",IFERROR($R524+$X524,0))</f>
        <v/>
      </c>
      <c r="Z524" s="25">
        <f>IF(COUNTA($A524:$R524)=0,"",IFERROR(IF(OR($K524="Closed",$K524="Canceled"),"No",IF($O524="","Missing Due Date",IF(INT($O524)&lt;INT('Settings'!$B$8),"Overdue",IF(INT($O524)=INT('Settings'!$B$8),"Due Today",IF(INT($O524)&lt;=INT('Settings'!$B$8)+'Settings'!$B$6,"Due Soon","Upcoming"))))),"Check date"))</f>
        <v/>
      </c>
      <c r="AA524" s="27">
        <f>IF(COUNTA($A524:$R524)=0,"",IF($A524="","Missing ID",IF(COUNTIF($A$5:$A$1004,$A524)&gt;1,"Duplicate ID",IF(OR($B524="",$C524="",$D524="",$H524="",$I524="",$K524="",$L524="",$Q524=""),"Missing required field",IF(AND($K524="Closed",$P524=""),"Closed without Resolved At",IF(AND($P524&lt;&gt;"",$P524&lt;$B524),"Resolved before Reported",IF(AND($Q524&lt;&gt;"",$Q524&lt;$B524),"Last Updated before Reported","OK")))))))</f>
        <v/>
      </c>
    </row>
    <row r="525">
      <c r="A525" s="17" t="n"/>
      <c r="B525" s="41" t="n"/>
      <c r="C525" s="42" t="n"/>
      <c r="D525" s="17" t="n"/>
      <c r="E525" s="20" t="n"/>
      <c r="F525" s="17" t="n"/>
      <c r="G525" s="17" t="n"/>
      <c r="H525" s="17" t="n"/>
      <c r="I525" s="17" t="n"/>
      <c r="J525" s="41" t="n"/>
      <c r="K525" s="17" t="n"/>
      <c r="L525" s="17" t="n"/>
      <c r="M525" s="17" t="n"/>
      <c r="N525" s="20" t="n"/>
      <c r="O525" s="42" t="n"/>
      <c r="P525" s="41" t="n"/>
      <c r="Q525" s="41" t="n"/>
      <c r="R525" s="43" t="n"/>
      <c r="S525" s="22">
        <f>IF(COUNTA($A525:$R525)=0,"",IFERROR(IF($J525="","",MAX(0,ROUND((IF(OR($K525="Closed",$K525="Canceled"),IF($P525="",$Q525,$P525),'Settings'!$B$8)-$J525)*1440,0))),""))</f>
        <v/>
      </c>
      <c r="T525" s="44">
        <f>IF(COUNTA($A525:$R525)=0,"",IFERROR(IF($B525="","",MAX(0,ROUND((IF(OR($K525="Closed",$K525="Canceled"),IF($P525="",$Q525,$P525),'Settings'!$B$8)-$B525)*24,1))),""))</f>
        <v/>
      </c>
      <c r="U525" s="44">
        <f>IF(COUNTA($A525:$R525)=0,"",IFERROR(VLOOKUP($I525,'Settings'!$A$12:$B$15,2,FALSE),""))</f>
        <v/>
      </c>
      <c r="V525" s="45">
        <f>IF(COUNTA($A525:$R525)=0,"",IFERROR(IF(OR($B525="",$U525=""),"",$B525+$U525/24),""))</f>
        <v/>
      </c>
      <c r="W525" s="25">
        <f>IF(COUNTA($A525:$R525)=0,"",IFERROR(IF($V525="","",IF(OR($K525="Closed",$K525="Canceled"),IF(IF($P525="",$Q525,$P525)&lt;=$V525,"Met","Missed"),IF('Settings'!$B$8&gt;$V525,"Overdue","Within Target"))),""))</f>
        <v/>
      </c>
      <c r="X525" s="46">
        <f>IF(COUNTA($A525:$R525)=0,"",IFERROR(ROUND($S525/60*'Settings'!$B$5,2),0))</f>
        <v/>
      </c>
      <c r="Y525" s="46">
        <f>IF(COUNTA($A525:$R525)=0,"",IFERROR($R525+$X525,0))</f>
        <v/>
      </c>
      <c r="Z525" s="25">
        <f>IF(COUNTA($A525:$R525)=0,"",IFERROR(IF(OR($K525="Closed",$K525="Canceled"),"No",IF($O525="","Missing Due Date",IF(INT($O525)&lt;INT('Settings'!$B$8),"Overdue",IF(INT($O525)=INT('Settings'!$B$8),"Due Today",IF(INT($O525)&lt;=INT('Settings'!$B$8)+'Settings'!$B$6,"Due Soon","Upcoming"))))),"Check date"))</f>
        <v/>
      </c>
      <c r="AA525" s="27">
        <f>IF(COUNTA($A525:$R525)=0,"",IF($A525="","Missing ID",IF(COUNTIF($A$5:$A$1004,$A525)&gt;1,"Duplicate ID",IF(OR($B525="",$C525="",$D525="",$H525="",$I525="",$K525="",$L525="",$Q525=""),"Missing required field",IF(AND($K525="Closed",$P525=""),"Closed without Resolved At",IF(AND($P525&lt;&gt;"",$P525&lt;$B525),"Resolved before Reported",IF(AND($Q525&lt;&gt;"",$Q525&lt;$B525),"Last Updated before Reported","OK")))))))</f>
        <v/>
      </c>
    </row>
    <row r="526">
      <c r="A526" s="17" t="n"/>
      <c r="B526" s="41" t="n"/>
      <c r="C526" s="42" t="n"/>
      <c r="D526" s="17" t="n"/>
      <c r="E526" s="20" t="n"/>
      <c r="F526" s="17" t="n"/>
      <c r="G526" s="17" t="n"/>
      <c r="H526" s="17" t="n"/>
      <c r="I526" s="17" t="n"/>
      <c r="J526" s="41" t="n"/>
      <c r="K526" s="17" t="n"/>
      <c r="L526" s="17" t="n"/>
      <c r="M526" s="17" t="n"/>
      <c r="N526" s="20" t="n"/>
      <c r="O526" s="42" t="n"/>
      <c r="P526" s="41" t="n"/>
      <c r="Q526" s="41" t="n"/>
      <c r="R526" s="43" t="n"/>
      <c r="S526" s="22">
        <f>IF(COUNTA($A526:$R526)=0,"",IFERROR(IF($J526="","",MAX(0,ROUND((IF(OR($K526="Closed",$K526="Canceled"),IF($P526="",$Q526,$P526),'Settings'!$B$8)-$J526)*1440,0))),""))</f>
        <v/>
      </c>
      <c r="T526" s="44">
        <f>IF(COUNTA($A526:$R526)=0,"",IFERROR(IF($B526="","",MAX(0,ROUND((IF(OR($K526="Closed",$K526="Canceled"),IF($P526="",$Q526,$P526),'Settings'!$B$8)-$B526)*24,1))),""))</f>
        <v/>
      </c>
      <c r="U526" s="44">
        <f>IF(COUNTA($A526:$R526)=0,"",IFERROR(VLOOKUP($I526,'Settings'!$A$12:$B$15,2,FALSE),""))</f>
        <v/>
      </c>
      <c r="V526" s="45">
        <f>IF(COUNTA($A526:$R526)=0,"",IFERROR(IF(OR($B526="",$U526=""),"",$B526+$U526/24),""))</f>
        <v/>
      </c>
      <c r="W526" s="25">
        <f>IF(COUNTA($A526:$R526)=0,"",IFERROR(IF($V526="","",IF(OR($K526="Closed",$K526="Canceled"),IF(IF($P526="",$Q526,$P526)&lt;=$V526,"Met","Missed"),IF('Settings'!$B$8&gt;$V526,"Overdue","Within Target"))),""))</f>
        <v/>
      </c>
      <c r="X526" s="46">
        <f>IF(COUNTA($A526:$R526)=0,"",IFERROR(ROUND($S526/60*'Settings'!$B$5,2),0))</f>
        <v/>
      </c>
      <c r="Y526" s="46">
        <f>IF(COUNTA($A526:$R526)=0,"",IFERROR($R526+$X526,0))</f>
        <v/>
      </c>
      <c r="Z526" s="25">
        <f>IF(COUNTA($A526:$R526)=0,"",IFERROR(IF(OR($K526="Closed",$K526="Canceled"),"No",IF($O526="","Missing Due Date",IF(INT($O526)&lt;INT('Settings'!$B$8),"Overdue",IF(INT($O526)=INT('Settings'!$B$8),"Due Today",IF(INT($O526)&lt;=INT('Settings'!$B$8)+'Settings'!$B$6,"Due Soon","Upcoming"))))),"Check date"))</f>
        <v/>
      </c>
      <c r="AA526" s="27">
        <f>IF(COUNTA($A526:$R526)=0,"",IF($A526="","Missing ID",IF(COUNTIF($A$5:$A$1004,$A526)&gt;1,"Duplicate ID",IF(OR($B526="",$C526="",$D526="",$H526="",$I526="",$K526="",$L526="",$Q526=""),"Missing required field",IF(AND($K526="Closed",$P526=""),"Closed without Resolved At",IF(AND($P526&lt;&gt;"",$P526&lt;$B526),"Resolved before Reported",IF(AND($Q526&lt;&gt;"",$Q526&lt;$B526),"Last Updated before Reported","OK")))))))</f>
        <v/>
      </c>
    </row>
    <row r="527">
      <c r="A527" s="17" t="n"/>
      <c r="B527" s="41" t="n"/>
      <c r="C527" s="42" t="n"/>
      <c r="D527" s="17" t="n"/>
      <c r="E527" s="20" t="n"/>
      <c r="F527" s="17" t="n"/>
      <c r="G527" s="17" t="n"/>
      <c r="H527" s="17" t="n"/>
      <c r="I527" s="17" t="n"/>
      <c r="J527" s="41" t="n"/>
      <c r="K527" s="17" t="n"/>
      <c r="L527" s="17" t="n"/>
      <c r="M527" s="17" t="n"/>
      <c r="N527" s="20" t="n"/>
      <c r="O527" s="42" t="n"/>
      <c r="P527" s="41" t="n"/>
      <c r="Q527" s="41" t="n"/>
      <c r="R527" s="43" t="n"/>
      <c r="S527" s="22">
        <f>IF(COUNTA($A527:$R527)=0,"",IFERROR(IF($J527="","",MAX(0,ROUND((IF(OR($K527="Closed",$K527="Canceled"),IF($P527="",$Q527,$P527),'Settings'!$B$8)-$J527)*1440,0))),""))</f>
        <v/>
      </c>
      <c r="T527" s="44">
        <f>IF(COUNTA($A527:$R527)=0,"",IFERROR(IF($B527="","",MAX(0,ROUND((IF(OR($K527="Closed",$K527="Canceled"),IF($P527="",$Q527,$P527),'Settings'!$B$8)-$B527)*24,1))),""))</f>
        <v/>
      </c>
      <c r="U527" s="44">
        <f>IF(COUNTA($A527:$R527)=0,"",IFERROR(VLOOKUP($I527,'Settings'!$A$12:$B$15,2,FALSE),""))</f>
        <v/>
      </c>
      <c r="V527" s="45">
        <f>IF(COUNTA($A527:$R527)=0,"",IFERROR(IF(OR($B527="",$U527=""),"",$B527+$U527/24),""))</f>
        <v/>
      </c>
      <c r="W527" s="25">
        <f>IF(COUNTA($A527:$R527)=0,"",IFERROR(IF($V527="","",IF(OR($K527="Closed",$K527="Canceled"),IF(IF($P527="",$Q527,$P527)&lt;=$V527,"Met","Missed"),IF('Settings'!$B$8&gt;$V527,"Overdue","Within Target"))),""))</f>
        <v/>
      </c>
      <c r="X527" s="46">
        <f>IF(COUNTA($A527:$R527)=0,"",IFERROR(ROUND($S527/60*'Settings'!$B$5,2),0))</f>
        <v/>
      </c>
      <c r="Y527" s="46">
        <f>IF(COUNTA($A527:$R527)=0,"",IFERROR($R527+$X527,0))</f>
        <v/>
      </c>
      <c r="Z527" s="25">
        <f>IF(COUNTA($A527:$R527)=0,"",IFERROR(IF(OR($K527="Closed",$K527="Canceled"),"No",IF($O527="","Missing Due Date",IF(INT($O527)&lt;INT('Settings'!$B$8),"Overdue",IF(INT($O527)=INT('Settings'!$B$8),"Due Today",IF(INT($O527)&lt;=INT('Settings'!$B$8)+'Settings'!$B$6,"Due Soon","Upcoming"))))),"Check date"))</f>
        <v/>
      </c>
      <c r="AA527" s="27">
        <f>IF(COUNTA($A527:$R527)=0,"",IF($A527="","Missing ID",IF(COUNTIF($A$5:$A$1004,$A527)&gt;1,"Duplicate ID",IF(OR($B527="",$C527="",$D527="",$H527="",$I527="",$K527="",$L527="",$Q527=""),"Missing required field",IF(AND($K527="Closed",$P527=""),"Closed without Resolved At",IF(AND($P527&lt;&gt;"",$P527&lt;$B527),"Resolved before Reported",IF(AND($Q527&lt;&gt;"",$Q527&lt;$B527),"Last Updated before Reported","OK")))))))</f>
        <v/>
      </c>
    </row>
    <row r="528">
      <c r="A528" s="17" t="n"/>
      <c r="B528" s="41" t="n"/>
      <c r="C528" s="42" t="n"/>
      <c r="D528" s="17" t="n"/>
      <c r="E528" s="20" t="n"/>
      <c r="F528" s="17" t="n"/>
      <c r="G528" s="17" t="n"/>
      <c r="H528" s="17" t="n"/>
      <c r="I528" s="17" t="n"/>
      <c r="J528" s="41" t="n"/>
      <c r="K528" s="17" t="n"/>
      <c r="L528" s="17" t="n"/>
      <c r="M528" s="17" t="n"/>
      <c r="N528" s="20" t="n"/>
      <c r="O528" s="42" t="n"/>
      <c r="P528" s="41" t="n"/>
      <c r="Q528" s="41" t="n"/>
      <c r="R528" s="43" t="n"/>
      <c r="S528" s="22">
        <f>IF(COUNTA($A528:$R528)=0,"",IFERROR(IF($J528="","",MAX(0,ROUND((IF(OR($K528="Closed",$K528="Canceled"),IF($P528="",$Q528,$P528),'Settings'!$B$8)-$J528)*1440,0))),""))</f>
        <v/>
      </c>
      <c r="T528" s="44">
        <f>IF(COUNTA($A528:$R528)=0,"",IFERROR(IF($B528="","",MAX(0,ROUND((IF(OR($K528="Closed",$K528="Canceled"),IF($P528="",$Q528,$P528),'Settings'!$B$8)-$B528)*24,1))),""))</f>
        <v/>
      </c>
      <c r="U528" s="44">
        <f>IF(COUNTA($A528:$R528)=0,"",IFERROR(VLOOKUP($I528,'Settings'!$A$12:$B$15,2,FALSE),""))</f>
        <v/>
      </c>
      <c r="V528" s="45">
        <f>IF(COUNTA($A528:$R528)=0,"",IFERROR(IF(OR($B528="",$U528=""),"",$B528+$U528/24),""))</f>
        <v/>
      </c>
      <c r="W528" s="25">
        <f>IF(COUNTA($A528:$R528)=0,"",IFERROR(IF($V528="","",IF(OR($K528="Closed",$K528="Canceled"),IF(IF($P528="",$Q528,$P528)&lt;=$V528,"Met","Missed"),IF('Settings'!$B$8&gt;$V528,"Overdue","Within Target"))),""))</f>
        <v/>
      </c>
      <c r="X528" s="46">
        <f>IF(COUNTA($A528:$R528)=0,"",IFERROR(ROUND($S528/60*'Settings'!$B$5,2),0))</f>
        <v/>
      </c>
      <c r="Y528" s="46">
        <f>IF(COUNTA($A528:$R528)=0,"",IFERROR($R528+$X528,0))</f>
        <v/>
      </c>
      <c r="Z528" s="25">
        <f>IF(COUNTA($A528:$R528)=0,"",IFERROR(IF(OR($K528="Closed",$K528="Canceled"),"No",IF($O528="","Missing Due Date",IF(INT($O528)&lt;INT('Settings'!$B$8),"Overdue",IF(INT($O528)=INT('Settings'!$B$8),"Due Today",IF(INT($O528)&lt;=INT('Settings'!$B$8)+'Settings'!$B$6,"Due Soon","Upcoming"))))),"Check date"))</f>
        <v/>
      </c>
      <c r="AA528" s="27">
        <f>IF(COUNTA($A528:$R528)=0,"",IF($A528="","Missing ID",IF(COUNTIF($A$5:$A$1004,$A528)&gt;1,"Duplicate ID",IF(OR($B528="",$C528="",$D528="",$H528="",$I528="",$K528="",$L528="",$Q528=""),"Missing required field",IF(AND($K528="Closed",$P528=""),"Closed without Resolved At",IF(AND($P528&lt;&gt;"",$P528&lt;$B528),"Resolved before Reported",IF(AND($Q528&lt;&gt;"",$Q528&lt;$B528),"Last Updated before Reported","OK")))))))</f>
        <v/>
      </c>
    </row>
    <row r="529">
      <c r="A529" s="17" t="n"/>
      <c r="B529" s="41" t="n"/>
      <c r="C529" s="42" t="n"/>
      <c r="D529" s="17" t="n"/>
      <c r="E529" s="20" t="n"/>
      <c r="F529" s="17" t="n"/>
      <c r="G529" s="17" t="n"/>
      <c r="H529" s="17" t="n"/>
      <c r="I529" s="17" t="n"/>
      <c r="J529" s="41" t="n"/>
      <c r="K529" s="17" t="n"/>
      <c r="L529" s="17" t="n"/>
      <c r="M529" s="17" t="n"/>
      <c r="N529" s="20" t="n"/>
      <c r="O529" s="42" t="n"/>
      <c r="P529" s="41" t="n"/>
      <c r="Q529" s="41" t="n"/>
      <c r="R529" s="43" t="n"/>
      <c r="S529" s="22">
        <f>IF(COUNTA($A529:$R529)=0,"",IFERROR(IF($J529="","",MAX(0,ROUND((IF(OR($K529="Closed",$K529="Canceled"),IF($P529="",$Q529,$P529),'Settings'!$B$8)-$J529)*1440,0))),""))</f>
        <v/>
      </c>
      <c r="T529" s="44">
        <f>IF(COUNTA($A529:$R529)=0,"",IFERROR(IF($B529="","",MAX(0,ROUND((IF(OR($K529="Closed",$K529="Canceled"),IF($P529="",$Q529,$P529),'Settings'!$B$8)-$B529)*24,1))),""))</f>
        <v/>
      </c>
      <c r="U529" s="44">
        <f>IF(COUNTA($A529:$R529)=0,"",IFERROR(VLOOKUP($I529,'Settings'!$A$12:$B$15,2,FALSE),""))</f>
        <v/>
      </c>
      <c r="V529" s="45">
        <f>IF(COUNTA($A529:$R529)=0,"",IFERROR(IF(OR($B529="",$U529=""),"",$B529+$U529/24),""))</f>
        <v/>
      </c>
      <c r="W529" s="25">
        <f>IF(COUNTA($A529:$R529)=0,"",IFERROR(IF($V529="","",IF(OR($K529="Closed",$K529="Canceled"),IF(IF($P529="",$Q529,$P529)&lt;=$V529,"Met","Missed"),IF('Settings'!$B$8&gt;$V529,"Overdue","Within Target"))),""))</f>
        <v/>
      </c>
      <c r="X529" s="46">
        <f>IF(COUNTA($A529:$R529)=0,"",IFERROR(ROUND($S529/60*'Settings'!$B$5,2),0))</f>
        <v/>
      </c>
      <c r="Y529" s="46">
        <f>IF(COUNTA($A529:$R529)=0,"",IFERROR($R529+$X529,0))</f>
        <v/>
      </c>
      <c r="Z529" s="25">
        <f>IF(COUNTA($A529:$R529)=0,"",IFERROR(IF(OR($K529="Closed",$K529="Canceled"),"No",IF($O529="","Missing Due Date",IF(INT($O529)&lt;INT('Settings'!$B$8),"Overdue",IF(INT($O529)=INT('Settings'!$B$8),"Due Today",IF(INT($O529)&lt;=INT('Settings'!$B$8)+'Settings'!$B$6,"Due Soon","Upcoming"))))),"Check date"))</f>
        <v/>
      </c>
      <c r="AA529" s="27">
        <f>IF(COUNTA($A529:$R529)=0,"",IF($A529="","Missing ID",IF(COUNTIF($A$5:$A$1004,$A529)&gt;1,"Duplicate ID",IF(OR($B529="",$C529="",$D529="",$H529="",$I529="",$K529="",$L529="",$Q529=""),"Missing required field",IF(AND($K529="Closed",$P529=""),"Closed without Resolved At",IF(AND($P529&lt;&gt;"",$P529&lt;$B529),"Resolved before Reported",IF(AND($Q529&lt;&gt;"",$Q529&lt;$B529),"Last Updated before Reported","OK")))))))</f>
        <v/>
      </c>
    </row>
    <row r="530">
      <c r="A530" s="17" t="n"/>
      <c r="B530" s="41" t="n"/>
      <c r="C530" s="42" t="n"/>
      <c r="D530" s="17" t="n"/>
      <c r="E530" s="20" t="n"/>
      <c r="F530" s="17" t="n"/>
      <c r="G530" s="17" t="n"/>
      <c r="H530" s="17" t="n"/>
      <c r="I530" s="17" t="n"/>
      <c r="J530" s="41" t="n"/>
      <c r="K530" s="17" t="n"/>
      <c r="L530" s="17" t="n"/>
      <c r="M530" s="17" t="n"/>
      <c r="N530" s="20" t="n"/>
      <c r="O530" s="42" t="n"/>
      <c r="P530" s="41" t="n"/>
      <c r="Q530" s="41" t="n"/>
      <c r="R530" s="43" t="n"/>
      <c r="S530" s="22">
        <f>IF(COUNTA($A530:$R530)=0,"",IFERROR(IF($J530="","",MAX(0,ROUND((IF(OR($K530="Closed",$K530="Canceled"),IF($P530="",$Q530,$P530),'Settings'!$B$8)-$J530)*1440,0))),""))</f>
        <v/>
      </c>
      <c r="T530" s="44">
        <f>IF(COUNTA($A530:$R530)=0,"",IFERROR(IF($B530="","",MAX(0,ROUND((IF(OR($K530="Closed",$K530="Canceled"),IF($P530="",$Q530,$P530),'Settings'!$B$8)-$B530)*24,1))),""))</f>
        <v/>
      </c>
      <c r="U530" s="44">
        <f>IF(COUNTA($A530:$R530)=0,"",IFERROR(VLOOKUP($I530,'Settings'!$A$12:$B$15,2,FALSE),""))</f>
        <v/>
      </c>
      <c r="V530" s="45">
        <f>IF(COUNTA($A530:$R530)=0,"",IFERROR(IF(OR($B530="",$U530=""),"",$B530+$U530/24),""))</f>
        <v/>
      </c>
      <c r="W530" s="25">
        <f>IF(COUNTA($A530:$R530)=0,"",IFERROR(IF($V530="","",IF(OR($K530="Closed",$K530="Canceled"),IF(IF($P530="",$Q530,$P530)&lt;=$V530,"Met","Missed"),IF('Settings'!$B$8&gt;$V530,"Overdue","Within Target"))),""))</f>
        <v/>
      </c>
      <c r="X530" s="46">
        <f>IF(COUNTA($A530:$R530)=0,"",IFERROR(ROUND($S530/60*'Settings'!$B$5,2),0))</f>
        <v/>
      </c>
      <c r="Y530" s="46">
        <f>IF(COUNTA($A530:$R530)=0,"",IFERROR($R530+$X530,0))</f>
        <v/>
      </c>
      <c r="Z530" s="25">
        <f>IF(COUNTA($A530:$R530)=0,"",IFERROR(IF(OR($K530="Closed",$K530="Canceled"),"No",IF($O530="","Missing Due Date",IF(INT($O530)&lt;INT('Settings'!$B$8),"Overdue",IF(INT($O530)=INT('Settings'!$B$8),"Due Today",IF(INT($O530)&lt;=INT('Settings'!$B$8)+'Settings'!$B$6,"Due Soon","Upcoming"))))),"Check date"))</f>
        <v/>
      </c>
      <c r="AA530" s="27">
        <f>IF(COUNTA($A530:$R530)=0,"",IF($A530="","Missing ID",IF(COUNTIF($A$5:$A$1004,$A530)&gt;1,"Duplicate ID",IF(OR($B530="",$C530="",$D530="",$H530="",$I530="",$K530="",$L530="",$Q530=""),"Missing required field",IF(AND($K530="Closed",$P530=""),"Closed without Resolved At",IF(AND($P530&lt;&gt;"",$P530&lt;$B530),"Resolved before Reported",IF(AND($Q530&lt;&gt;"",$Q530&lt;$B530),"Last Updated before Reported","OK")))))))</f>
        <v/>
      </c>
    </row>
    <row r="531">
      <c r="A531" s="17" t="n"/>
      <c r="B531" s="41" t="n"/>
      <c r="C531" s="42" t="n"/>
      <c r="D531" s="17" t="n"/>
      <c r="E531" s="20" t="n"/>
      <c r="F531" s="17" t="n"/>
      <c r="G531" s="17" t="n"/>
      <c r="H531" s="17" t="n"/>
      <c r="I531" s="17" t="n"/>
      <c r="J531" s="41" t="n"/>
      <c r="K531" s="17" t="n"/>
      <c r="L531" s="17" t="n"/>
      <c r="M531" s="17" t="n"/>
      <c r="N531" s="20" t="n"/>
      <c r="O531" s="42" t="n"/>
      <c r="P531" s="41" t="n"/>
      <c r="Q531" s="41" t="n"/>
      <c r="R531" s="43" t="n"/>
      <c r="S531" s="22">
        <f>IF(COUNTA($A531:$R531)=0,"",IFERROR(IF($J531="","",MAX(0,ROUND((IF(OR($K531="Closed",$K531="Canceled"),IF($P531="",$Q531,$P531),'Settings'!$B$8)-$J531)*1440,0))),""))</f>
        <v/>
      </c>
      <c r="T531" s="44">
        <f>IF(COUNTA($A531:$R531)=0,"",IFERROR(IF($B531="","",MAX(0,ROUND((IF(OR($K531="Closed",$K531="Canceled"),IF($P531="",$Q531,$P531),'Settings'!$B$8)-$B531)*24,1))),""))</f>
        <v/>
      </c>
      <c r="U531" s="44">
        <f>IF(COUNTA($A531:$R531)=0,"",IFERROR(VLOOKUP($I531,'Settings'!$A$12:$B$15,2,FALSE),""))</f>
        <v/>
      </c>
      <c r="V531" s="45">
        <f>IF(COUNTA($A531:$R531)=0,"",IFERROR(IF(OR($B531="",$U531=""),"",$B531+$U531/24),""))</f>
        <v/>
      </c>
      <c r="W531" s="25">
        <f>IF(COUNTA($A531:$R531)=0,"",IFERROR(IF($V531="","",IF(OR($K531="Closed",$K531="Canceled"),IF(IF($P531="",$Q531,$P531)&lt;=$V531,"Met","Missed"),IF('Settings'!$B$8&gt;$V531,"Overdue","Within Target"))),""))</f>
        <v/>
      </c>
      <c r="X531" s="46">
        <f>IF(COUNTA($A531:$R531)=0,"",IFERROR(ROUND($S531/60*'Settings'!$B$5,2),0))</f>
        <v/>
      </c>
      <c r="Y531" s="46">
        <f>IF(COUNTA($A531:$R531)=0,"",IFERROR($R531+$X531,0))</f>
        <v/>
      </c>
      <c r="Z531" s="25">
        <f>IF(COUNTA($A531:$R531)=0,"",IFERROR(IF(OR($K531="Closed",$K531="Canceled"),"No",IF($O531="","Missing Due Date",IF(INT($O531)&lt;INT('Settings'!$B$8),"Overdue",IF(INT($O531)=INT('Settings'!$B$8),"Due Today",IF(INT($O531)&lt;=INT('Settings'!$B$8)+'Settings'!$B$6,"Due Soon","Upcoming"))))),"Check date"))</f>
        <v/>
      </c>
      <c r="AA531" s="27">
        <f>IF(COUNTA($A531:$R531)=0,"",IF($A531="","Missing ID",IF(COUNTIF($A$5:$A$1004,$A531)&gt;1,"Duplicate ID",IF(OR($B531="",$C531="",$D531="",$H531="",$I531="",$K531="",$L531="",$Q531=""),"Missing required field",IF(AND($K531="Closed",$P531=""),"Closed without Resolved At",IF(AND($P531&lt;&gt;"",$P531&lt;$B531),"Resolved before Reported",IF(AND($Q531&lt;&gt;"",$Q531&lt;$B531),"Last Updated before Reported","OK")))))))</f>
        <v/>
      </c>
    </row>
    <row r="532">
      <c r="A532" s="17" t="n"/>
      <c r="B532" s="41" t="n"/>
      <c r="C532" s="42" t="n"/>
      <c r="D532" s="17" t="n"/>
      <c r="E532" s="20" t="n"/>
      <c r="F532" s="17" t="n"/>
      <c r="G532" s="17" t="n"/>
      <c r="H532" s="17" t="n"/>
      <c r="I532" s="17" t="n"/>
      <c r="J532" s="41" t="n"/>
      <c r="K532" s="17" t="n"/>
      <c r="L532" s="17" t="n"/>
      <c r="M532" s="17" t="n"/>
      <c r="N532" s="20" t="n"/>
      <c r="O532" s="42" t="n"/>
      <c r="P532" s="41" t="n"/>
      <c r="Q532" s="41" t="n"/>
      <c r="R532" s="43" t="n"/>
      <c r="S532" s="22">
        <f>IF(COUNTA($A532:$R532)=0,"",IFERROR(IF($J532="","",MAX(0,ROUND((IF(OR($K532="Closed",$K532="Canceled"),IF($P532="",$Q532,$P532),'Settings'!$B$8)-$J532)*1440,0))),""))</f>
        <v/>
      </c>
      <c r="T532" s="44">
        <f>IF(COUNTA($A532:$R532)=0,"",IFERROR(IF($B532="","",MAX(0,ROUND((IF(OR($K532="Closed",$K532="Canceled"),IF($P532="",$Q532,$P532),'Settings'!$B$8)-$B532)*24,1))),""))</f>
        <v/>
      </c>
      <c r="U532" s="44">
        <f>IF(COUNTA($A532:$R532)=0,"",IFERROR(VLOOKUP($I532,'Settings'!$A$12:$B$15,2,FALSE),""))</f>
        <v/>
      </c>
      <c r="V532" s="45">
        <f>IF(COUNTA($A532:$R532)=0,"",IFERROR(IF(OR($B532="",$U532=""),"",$B532+$U532/24),""))</f>
        <v/>
      </c>
      <c r="W532" s="25">
        <f>IF(COUNTA($A532:$R532)=0,"",IFERROR(IF($V532="","",IF(OR($K532="Closed",$K532="Canceled"),IF(IF($P532="",$Q532,$P532)&lt;=$V532,"Met","Missed"),IF('Settings'!$B$8&gt;$V532,"Overdue","Within Target"))),""))</f>
        <v/>
      </c>
      <c r="X532" s="46">
        <f>IF(COUNTA($A532:$R532)=0,"",IFERROR(ROUND($S532/60*'Settings'!$B$5,2),0))</f>
        <v/>
      </c>
      <c r="Y532" s="46">
        <f>IF(COUNTA($A532:$R532)=0,"",IFERROR($R532+$X532,0))</f>
        <v/>
      </c>
      <c r="Z532" s="25">
        <f>IF(COUNTA($A532:$R532)=0,"",IFERROR(IF(OR($K532="Closed",$K532="Canceled"),"No",IF($O532="","Missing Due Date",IF(INT($O532)&lt;INT('Settings'!$B$8),"Overdue",IF(INT($O532)=INT('Settings'!$B$8),"Due Today",IF(INT($O532)&lt;=INT('Settings'!$B$8)+'Settings'!$B$6,"Due Soon","Upcoming"))))),"Check date"))</f>
        <v/>
      </c>
      <c r="AA532" s="27">
        <f>IF(COUNTA($A532:$R532)=0,"",IF($A532="","Missing ID",IF(COUNTIF($A$5:$A$1004,$A532)&gt;1,"Duplicate ID",IF(OR($B532="",$C532="",$D532="",$H532="",$I532="",$K532="",$L532="",$Q532=""),"Missing required field",IF(AND($K532="Closed",$P532=""),"Closed without Resolved At",IF(AND($P532&lt;&gt;"",$P532&lt;$B532),"Resolved before Reported",IF(AND($Q532&lt;&gt;"",$Q532&lt;$B532),"Last Updated before Reported","OK")))))))</f>
        <v/>
      </c>
    </row>
    <row r="533">
      <c r="A533" s="17" t="n"/>
      <c r="B533" s="41" t="n"/>
      <c r="C533" s="42" t="n"/>
      <c r="D533" s="17" t="n"/>
      <c r="E533" s="20" t="n"/>
      <c r="F533" s="17" t="n"/>
      <c r="G533" s="17" t="n"/>
      <c r="H533" s="17" t="n"/>
      <c r="I533" s="17" t="n"/>
      <c r="J533" s="41" t="n"/>
      <c r="K533" s="17" t="n"/>
      <c r="L533" s="17" t="n"/>
      <c r="M533" s="17" t="n"/>
      <c r="N533" s="20" t="n"/>
      <c r="O533" s="42" t="n"/>
      <c r="P533" s="41" t="n"/>
      <c r="Q533" s="41" t="n"/>
      <c r="R533" s="43" t="n"/>
      <c r="S533" s="22">
        <f>IF(COUNTA($A533:$R533)=0,"",IFERROR(IF($J533="","",MAX(0,ROUND((IF(OR($K533="Closed",$K533="Canceled"),IF($P533="",$Q533,$P533),'Settings'!$B$8)-$J533)*1440,0))),""))</f>
        <v/>
      </c>
      <c r="T533" s="44">
        <f>IF(COUNTA($A533:$R533)=0,"",IFERROR(IF($B533="","",MAX(0,ROUND((IF(OR($K533="Closed",$K533="Canceled"),IF($P533="",$Q533,$P533),'Settings'!$B$8)-$B533)*24,1))),""))</f>
        <v/>
      </c>
      <c r="U533" s="44">
        <f>IF(COUNTA($A533:$R533)=0,"",IFERROR(VLOOKUP($I533,'Settings'!$A$12:$B$15,2,FALSE),""))</f>
        <v/>
      </c>
      <c r="V533" s="45">
        <f>IF(COUNTA($A533:$R533)=0,"",IFERROR(IF(OR($B533="",$U533=""),"",$B533+$U533/24),""))</f>
        <v/>
      </c>
      <c r="W533" s="25">
        <f>IF(COUNTA($A533:$R533)=0,"",IFERROR(IF($V533="","",IF(OR($K533="Closed",$K533="Canceled"),IF(IF($P533="",$Q533,$P533)&lt;=$V533,"Met","Missed"),IF('Settings'!$B$8&gt;$V533,"Overdue","Within Target"))),""))</f>
        <v/>
      </c>
      <c r="X533" s="46">
        <f>IF(COUNTA($A533:$R533)=0,"",IFERROR(ROUND($S533/60*'Settings'!$B$5,2),0))</f>
        <v/>
      </c>
      <c r="Y533" s="46">
        <f>IF(COUNTA($A533:$R533)=0,"",IFERROR($R533+$X533,0))</f>
        <v/>
      </c>
      <c r="Z533" s="25">
        <f>IF(COUNTA($A533:$R533)=0,"",IFERROR(IF(OR($K533="Closed",$K533="Canceled"),"No",IF($O533="","Missing Due Date",IF(INT($O533)&lt;INT('Settings'!$B$8),"Overdue",IF(INT($O533)=INT('Settings'!$B$8),"Due Today",IF(INT($O533)&lt;=INT('Settings'!$B$8)+'Settings'!$B$6,"Due Soon","Upcoming"))))),"Check date"))</f>
        <v/>
      </c>
      <c r="AA533" s="27">
        <f>IF(COUNTA($A533:$R533)=0,"",IF($A533="","Missing ID",IF(COUNTIF($A$5:$A$1004,$A533)&gt;1,"Duplicate ID",IF(OR($B533="",$C533="",$D533="",$H533="",$I533="",$K533="",$L533="",$Q533=""),"Missing required field",IF(AND($K533="Closed",$P533=""),"Closed without Resolved At",IF(AND($P533&lt;&gt;"",$P533&lt;$B533),"Resolved before Reported",IF(AND($Q533&lt;&gt;"",$Q533&lt;$B533),"Last Updated before Reported","OK")))))))</f>
        <v/>
      </c>
    </row>
    <row r="534">
      <c r="A534" s="17" t="n"/>
      <c r="B534" s="41" t="n"/>
      <c r="C534" s="42" t="n"/>
      <c r="D534" s="17" t="n"/>
      <c r="E534" s="20" t="n"/>
      <c r="F534" s="17" t="n"/>
      <c r="G534" s="17" t="n"/>
      <c r="H534" s="17" t="n"/>
      <c r="I534" s="17" t="n"/>
      <c r="J534" s="41" t="n"/>
      <c r="K534" s="17" t="n"/>
      <c r="L534" s="17" t="n"/>
      <c r="M534" s="17" t="n"/>
      <c r="N534" s="20" t="n"/>
      <c r="O534" s="42" t="n"/>
      <c r="P534" s="41" t="n"/>
      <c r="Q534" s="41" t="n"/>
      <c r="R534" s="43" t="n"/>
      <c r="S534" s="22">
        <f>IF(COUNTA($A534:$R534)=0,"",IFERROR(IF($J534="","",MAX(0,ROUND((IF(OR($K534="Closed",$K534="Canceled"),IF($P534="",$Q534,$P534),'Settings'!$B$8)-$J534)*1440,0))),""))</f>
        <v/>
      </c>
      <c r="T534" s="44">
        <f>IF(COUNTA($A534:$R534)=0,"",IFERROR(IF($B534="","",MAX(0,ROUND((IF(OR($K534="Closed",$K534="Canceled"),IF($P534="",$Q534,$P534),'Settings'!$B$8)-$B534)*24,1))),""))</f>
        <v/>
      </c>
      <c r="U534" s="44">
        <f>IF(COUNTA($A534:$R534)=0,"",IFERROR(VLOOKUP($I534,'Settings'!$A$12:$B$15,2,FALSE),""))</f>
        <v/>
      </c>
      <c r="V534" s="45">
        <f>IF(COUNTA($A534:$R534)=0,"",IFERROR(IF(OR($B534="",$U534=""),"",$B534+$U534/24),""))</f>
        <v/>
      </c>
      <c r="W534" s="25">
        <f>IF(COUNTA($A534:$R534)=0,"",IFERROR(IF($V534="","",IF(OR($K534="Closed",$K534="Canceled"),IF(IF($P534="",$Q534,$P534)&lt;=$V534,"Met","Missed"),IF('Settings'!$B$8&gt;$V534,"Overdue","Within Target"))),""))</f>
        <v/>
      </c>
      <c r="X534" s="46">
        <f>IF(COUNTA($A534:$R534)=0,"",IFERROR(ROUND($S534/60*'Settings'!$B$5,2),0))</f>
        <v/>
      </c>
      <c r="Y534" s="46">
        <f>IF(COUNTA($A534:$R534)=0,"",IFERROR($R534+$X534,0))</f>
        <v/>
      </c>
      <c r="Z534" s="25">
        <f>IF(COUNTA($A534:$R534)=0,"",IFERROR(IF(OR($K534="Closed",$K534="Canceled"),"No",IF($O534="","Missing Due Date",IF(INT($O534)&lt;INT('Settings'!$B$8),"Overdue",IF(INT($O534)=INT('Settings'!$B$8),"Due Today",IF(INT($O534)&lt;=INT('Settings'!$B$8)+'Settings'!$B$6,"Due Soon","Upcoming"))))),"Check date"))</f>
        <v/>
      </c>
      <c r="AA534" s="27">
        <f>IF(COUNTA($A534:$R534)=0,"",IF($A534="","Missing ID",IF(COUNTIF($A$5:$A$1004,$A534)&gt;1,"Duplicate ID",IF(OR($B534="",$C534="",$D534="",$H534="",$I534="",$K534="",$L534="",$Q534=""),"Missing required field",IF(AND($K534="Closed",$P534=""),"Closed without Resolved At",IF(AND($P534&lt;&gt;"",$P534&lt;$B534),"Resolved before Reported",IF(AND($Q534&lt;&gt;"",$Q534&lt;$B534),"Last Updated before Reported","OK")))))))</f>
        <v/>
      </c>
    </row>
    <row r="535">
      <c r="A535" s="17" t="n"/>
      <c r="B535" s="41" t="n"/>
      <c r="C535" s="42" t="n"/>
      <c r="D535" s="17" t="n"/>
      <c r="E535" s="20" t="n"/>
      <c r="F535" s="17" t="n"/>
      <c r="G535" s="17" t="n"/>
      <c r="H535" s="17" t="n"/>
      <c r="I535" s="17" t="n"/>
      <c r="J535" s="41" t="n"/>
      <c r="K535" s="17" t="n"/>
      <c r="L535" s="17" t="n"/>
      <c r="M535" s="17" t="n"/>
      <c r="N535" s="20" t="n"/>
      <c r="O535" s="42" t="n"/>
      <c r="P535" s="41" t="n"/>
      <c r="Q535" s="41" t="n"/>
      <c r="R535" s="43" t="n"/>
      <c r="S535" s="22">
        <f>IF(COUNTA($A535:$R535)=0,"",IFERROR(IF($J535="","",MAX(0,ROUND((IF(OR($K535="Closed",$K535="Canceled"),IF($P535="",$Q535,$P535),'Settings'!$B$8)-$J535)*1440,0))),""))</f>
        <v/>
      </c>
      <c r="T535" s="44">
        <f>IF(COUNTA($A535:$R535)=0,"",IFERROR(IF($B535="","",MAX(0,ROUND((IF(OR($K535="Closed",$K535="Canceled"),IF($P535="",$Q535,$P535),'Settings'!$B$8)-$B535)*24,1))),""))</f>
        <v/>
      </c>
      <c r="U535" s="44">
        <f>IF(COUNTA($A535:$R535)=0,"",IFERROR(VLOOKUP($I535,'Settings'!$A$12:$B$15,2,FALSE),""))</f>
        <v/>
      </c>
      <c r="V535" s="45">
        <f>IF(COUNTA($A535:$R535)=0,"",IFERROR(IF(OR($B535="",$U535=""),"",$B535+$U535/24),""))</f>
        <v/>
      </c>
      <c r="W535" s="25">
        <f>IF(COUNTA($A535:$R535)=0,"",IFERROR(IF($V535="","",IF(OR($K535="Closed",$K535="Canceled"),IF(IF($P535="",$Q535,$P535)&lt;=$V535,"Met","Missed"),IF('Settings'!$B$8&gt;$V535,"Overdue","Within Target"))),""))</f>
        <v/>
      </c>
      <c r="X535" s="46">
        <f>IF(COUNTA($A535:$R535)=0,"",IFERROR(ROUND($S535/60*'Settings'!$B$5,2),0))</f>
        <v/>
      </c>
      <c r="Y535" s="46">
        <f>IF(COUNTA($A535:$R535)=0,"",IFERROR($R535+$X535,0))</f>
        <v/>
      </c>
      <c r="Z535" s="25">
        <f>IF(COUNTA($A535:$R535)=0,"",IFERROR(IF(OR($K535="Closed",$K535="Canceled"),"No",IF($O535="","Missing Due Date",IF(INT($O535)&lt;INT('Settings'!$B$8),"Overdue",IF(INT($O535)=INT('Settings'!$B$8),"Due Today",IF(INT($O535)&lt;=INT('Settings'!$B$8)+'Settings'!$B$6,"Due Soon","Upcoming"))))),"Check date"))</f>
        <v/>
      </c>
      <c r="AA535" s="27">
        <f>IF(COUNTA($A535:$R535)=0,"",IF($A535="","Missing ID",IF(COUNTIF($A$5:$A$1004,$A535)&gt;1,"Duplicate ID",IF(OR($B535="",$C535="",$D535="",$H535="",$I535="",$K535="",$L535="",$Q535=""),"Missing required field",IF(AND($K535="Closed",$P535=""),"Closed without Resolved At",IF(AND($P535&lt;&gt;"",$P535&lt;$B535),"Resolved before Reported",IF(AND($Q535&lt;&gt;"",$Q535&lt;$B535),"Last Updated before Reported","OK")))))))</f>
        <v/>
      </c>
    </row>
    <row r="536">
      <c r="A536" s="17" t="n"/>
      <c r="B536" s="41" t="n"/>
      <c r="C536" s="42" t="n"/>
      <c r="D536" s="17" t="n"/>
      <c r="E536" s="20" t="n"/>
      <c r="F536" s="17" t="n"/>
      <c r="G536" s="17" t="n"/>
      <c r="H536" s="17" t="n"/>
      <c r="I536" s="17" t="n"/>
      <c r="J536" s="41" t="n"/>
      <c r="K536" s="17" t="n"/>
      <c r="L536" s="17" t="n"/>
      <c r="M536" s="17" t="n"/>
      <c r="N536" s="20" t="n"/>
      <c r="O536" s="42" t="n"/>
      <c r="P536" s="41" t="n"/>
      <c r="Q536" s="41" t="n"/>
      <c r="R536" s="43" t="n"/>
      <c r="S536" s="22">
        <f>IF(COUNTA($A536:$R536)=0,"",IFERROR(IF($J536="","",MAX(0,ROUND((IF(OR($K536="Closed",$K536="Canceled"),IF($P536="",$Q536,$P536),'Settings'!$B$8)-$J536)*1440,0))),""))</f>
        <v/>
      </c>
      <c r="T536" s="44">
        <f>IF(COUNTA($A536:$R536)=0,"",IFERROR(IF($B536="","",MAX(0,ROUND((IF(OR($K536="Closed",$K536="Canceled"),IF($P536="",$Q536,$P536),'Settings'!$B$8)-$B536)*24,1))),""))</f>
        <v/>
      </c>
      <c r="U536" s="44">
        <f>IF(COUNTA($A536:$R536)=0,"",IFERROR(VLOOKUP($I536,'Settings'!$A$12:$B$15,2,FALSE),""))</f>
        <v/>
      </c>
      <c r="V536" s="45">
        <f>IF(COUNTA($A536:$R536)=0,"",IFERROR(IF(OR($B536="",$U536=""),"",$B536+$U536/24),""))</f>
        <v/>
      </c>
      <c r="W536" s="25">
        <f>IF(COUNTA($A536:$R536)=0,"",IFERROR(IF($V536="","",IF(OR($K536="Closed",$K536="Canceled"),IF(IF($P536="",$Q536,$P536)&lt;=$V536,"Met","Missed"),IF('Settings'!$B$8&gt;$V536,"Overdue","Within Target"))),""))</f>
        <v/>
      </c>
      <c r="X536" s="46">
        <f>IF(COUNTA($A536:$R536)=0,"",IFERROR(ROUND($S536/60*'Settings'!$B$5,2),0))</f>
        <v/>
      </c>
      <c r="Y536" s="46">
        <f>IF(COUNTA($A536:$R536)=0,"",IFERROR($R536+$X536,0))</f>
        <v/>
      </c>
      <c r="Z536" s="25">
        <f>IF(COUNTA($A536:$R536)=0,"",IFERROR(IF(OR($K536="Closed",$K536="Canceled"),"No",IF($O536="","Missing Due Date",IF(INT($O536)&lt;INT('Settings'!$B$8),"Overdue",IF(INT($O536)=INT('Settings'!$B$8),"Due Today",IF(INT($O536)&lt;=INT('Settings'!$B$8)+'Settings'!$B$6,"Due Soon","Upcoming"))))),"Check date"))</f>
        <v/>
      </c>
      <c r="AA536" s="27">
        <f>IF(COUNTA($A536:$R536)=0,"",IF($A536="","Missing ID",IF(COUNTIF($A$5:$A$1004,$A536)&gt;1,"Duplicate ID",IF(OR($B536="",$C536="",$D536="",$H536="",$I536="",$K536="",$L536="",$Q536=""),"Missing required field",IF(AND($K536="Closed",$P536=""),"Closed without Resolved At",IF(AND($P536&lt;&gt;"",$P536&lt;$B536),"Resolved before Reported",IF(AND($Q536&lt;&gt;"",$Q536&lt;$B536),"Last Updated before Reported","OK")))))))</f>
        <v/>
      </c>
    </row>
    <row r="537">
      <c r="A537" s="17" t="n"/>
      <c r="B537" s="41" t="n"/>
      <c r="C537" s="42" t="n"/>
      <c r="D537" s="17" t="n"/>
      <c r="E537" s="20" t="n"/>
      <c r="F537" s="17" t="n"/>
      <c r="G537" s="17" t="n"/>
      <c r="H537" s="17" t="n"/>
      <c r="I537" s="17" t="n"/>
      <c r="J537" s="41" t="n"/>
      <c r="K537" s="17" t="n"/>
      <c r="L537" s="17" t="n"/>
      <c r="M537" s="17" t="n"/>
      <c r="N537" s="20" t="n"/>
      <c r="O537" s="42" t="n"/>
      <c r="P537" s="41" t="n"/>
      <c r="Q537" s="41" t="n"/>
      <c r="R537" s="43" t="n"/>
      <c r="S537" s="22">
        <f>IF(COUNTA($A537:$R537)=0,"",IFERROR(IF($J537="","",MAX(0,ROUND((IF(OR($K537="Closed",$K537="Canceled"),IF($P537="",$Q537,$P537),'Settings'!$B$8)-$J537)*1440,0))),""))</f>
        <v/>
      </c>
      <c r="T537" s="44">
        <f>IF(COUNTA($A537:$R537)=0,"",IFERROR(IF($B537="","",MAX(0,ROUND((IF(OR($K537="Closed",$K537="Canceled"),IF($P537="",$Q537,$P537),'Settings'!$B$8)-$B537)*24,1))),""))</f>
        <v/>
      </c>
      <c r="U537" s="44">
        <f>IF(COUNTA($A537:$R537)=0,"",IFERROR(VLOOKUP($I537,'Settings'!$A$12:$B$15,2,FALSE),""))</f>
        <v/>
      </c>
      <c r="V537" s="45">
        <f>IF(COUNTA($A537:$R537)=0,"",IFERROR(IF(OR($B537="",$U537=""),"",$B537+$U537/24),""))</f>
        <v/>
      </c>
      <c r="W537" s="25">
        <f>IF(COUNTA($A537:$R537)=0,"",IFERROR(IF($V537="","",IF(OR($K537="Closed",$K537="Canceled"),IF(IF($P537="",$Q537,$P537)&lt;=$V537,"Met","Missed"),IF('Settings'!$B$8&gt;$V537,"Overdue","Within Target"))),""))</f>
        <v/>
      </c>
      <c r="X537" s="46">
        <f>IF(COUNTA($A537:$R537)=0,"",IFERROR(ROUND($S537/60*'Settings'!$B$5,2),0))</f>
        <v/>
      </c>
      <c r="Y537" s="46">
        <f>IF(COUNTA($A537:$R537)=0,"",IFERROR($R537+$X537,0))</f>
        <v/>
      </c>
      <c r="Z537" s="25">
        <f>IF(COUNTA($A537:$R537)=0,"",IFERROR(IF(OR($K537="Closed",$K537="Canceled"),"No",IF($O537="","Missing Due Date",IF(INT($O537)&lt;INT('Settings'!$B$8),"Overdue",IF(INT($O537)=INT('Settings'!$B$8),"Due Today",IF(INT($O537)&lt;=INT('Settings'!$B$8)+'Settings'!$B$6,"Due Soon","Upcoming"))))),"Check date"))</f>
        <v/>
      </c>
      <c r="AA537" s="27">
        <f>IF(COUNTA($A537:$R537)=0,"",IF($A537="","Missing ID",IF(COUNTIF($A$5:$A$1004,$A537)&gt;1,"Duplicate ID",IF(OR($B537="",$C537="",$D537="",$H537="",$I537="",$K537="",$L537="",$Q537=""),"Missing required field",IF(AND($K537="Closed",$P537=""),"Closed without Resolved At",IF(AND($P537&lt;&gt;"",$P537&lt;$B537),"Resolved before Reported",IF(AND($Q537&lt;&gt;"",$Q537&lt;$B537),"Last Updated before Reported","OK")))))))</f>
        <v/>
      </c>
    </row>
    <row r="538">
      <c r="A538" s="17" t="n"/>
      <c r="B538" s="41" t="n"/>
      <c r="C538" s="42" t="n"/>
      <c r="D538" s="17" t="n"/>
      <c r="E538" s="20" t="n"/>
      <c r="F538" s="17" t="n"/>
      <c r="G538" s="17" t="n"/>
      <c r="H538" s="17" t="n"/>
      <c r="I538" s="17" t="n"/>
      <c r="J538" s="41" t="n"/>
      <c r="K538" s="17" t="n"/>
      <c r="L538" s="17" t="n"/>
      <c r="M538" s="17" t="n"/>
      <c r="N538" s="20" t="n"/>
      <c r="O538" s="42" t="n"/>
      <c r="P538" s="41" t="n"/>
      <c r="Q538" s="41" t="n"/>
      <c r="R538" s="43" t="n"/>
      <c r="S538" s="22">
        <f>IF(COUNTA($A538:$R538)=0,"",IFERROR(IF($J538="","",MAX(0,ROUND((IF(OR($K538="Closed",$K538="Canceled"),IF($P538="",$Q538,$P538),'Settings'!$B$8)-$J538)*1440,0))),""))</f>
        <v/>
      </c>
      <c r="T538" s="44">
        <f>IF(COUNTA($A538:$R538)=0,"",IFERROR(IF($B538="","",MAX(0,ROUND((IF(OR($K538="Closed",$K538="Canceled"),IF($P538="",$Q538,$P538),'Settings'!$B$8)-$B538)*24,1))),""))</f>
        <v/>
      </c>
      <c r="U538" s="44">
        <f>IF(COUNTA($A538:$R538)=0,"",IFERROR(VLOOKUP($I538,'Settings'!$A$12:$B$15,2,FALSE),""))</f>
        <v/>
      </c>
      <c r="V538" s="45">
        <f>IF(COUNTA($A538:$R538)=0,"",IFERROR(IF(OR($B538="",$U538=""),"",$B538+$U538/24),""))</f>
        <v/>
      </c>
      <c r="W538" s="25">
        <f>IF(COUNTA($A538:$R538)=0,"",IFERROR(IF($V538="","",IF(OR($K538="Closed",$K538="Canceled"),IF(IF($P538="",$Q538,$P538)&lt;=$V538,"Met","Missed"),IF('Settings'!$B$8&gt;$V538,"Overdue","Within Target"))),""))</f>
        <v/>
      </c>
      <c r="X538" s="46">
        <f>IF(COUNTA($A538:$R538)=0,"",IFERROR(ROUND($S538/60*'Settings'!$B$5,2),0))</f>
        <v/>
      </c>
      <c r="Y538" s="46">
        <f>IF(COUNTA($A538:$R538)=0,"",IFERROR($R538+$X538,0))</f>
        <v/>
      </c>
      <c r="Z538" s="25">
        <f>IF(COUNTA($A538:$R538)=0,"",IFERROR(IF(OR($K538="Closed",$K538="Canceled"),"No",IF($O538="","Missing Due Date",IF(INT($O538)&lt;INT('Settings'!$B$8),"Overdue",IF(INT($O538)=INT('Settings'!$B$8),"Due Today",IF(INT($O538)&lt;=INT('Settings'!$B$8)+'Settings'!$B$6,"Due Soon","Upcoming"))))),"Check date"))</f>
        <v/>
      </c>
      <c r="AA538" s="27">
        <f>IF(COUNTA($A538:$R538)=0,"",IF($A538="","Missing ID",IF(COUNTIF($A$5:$A$1004,$A538)&gt;1,"Duplicate ID",IF(OR($B538="",$C538="",$D538="",$H538="",$I538="",$K538="",$L538="",$Q538=""),"Missing required field",IF(AND($K538="Closed",$P538=""),"Closed without Resolved At",IF(AND($P538&lt;&gt;"",$P538&lt;$B538),"Resolved before Reported",IF(AND($Q538&lt;&gt;"",$Q538&lt;$B538),"Last Updated before Reported","OK")))))))</f>
        <v/>
      </c>
    </row>
    <row r="539">
      <c r="A539" s="17" t="n"/>
      <c r="B539" s="41" t="n"/>
      <c r="C539" s="42" t="n"/>
      <c r="D539" s="17" t="n"/>
      <c r="E539" s="20" t="n"/>
      <c r="F539" s="17" t="n"/>
      <c r="G539" s="17" t="n"/>
      <c r="H539" s="17" t="n"/>
      <c r="I539" s="17" t="n"/>
      <c r="J539" s="41" t="n"/>
      <c r="K539" s="17" t="n"/>
      <c r="L539" s="17" t="n"/>
      <c r="M539" s="17" t="n"/>
      <c r="N539" s="20" t="n"/>
      <c r="O539" s="42" t="n"/>
      <c r="P539" s="41" t="n"/>
      <c r="Q539" s="41" t="n"/>
      <c r="R539" s="43" t="n"/>
      <c r="S539" s="22">
        <f>IF(COUNTA($A539:$R539)=0,"",IFERROR(IF($J539="","",MAX(0,ROUND((IF(OR($K539="Closed",$K539="Canceled"),IF($P539="",$Q539,$P539),'Settings'!$B$8)-$J539)*1440,0))),""))</f>
        <v/>
      </c>
      <c r="T539" s="44">
        <f>IF(COUNTA($A539:$R539)=0,"",IFERROR(IF($B539="","",MAX(0,ROUND((IF(OR($K539="Closed",$K539="Canceled"),IF($P539="",$Q539,$P539),'Settings'!$B$8)-$B539)*24,1))),""))</f>
        <v/>
      </c>
      <c r="U539" s="44">
        <f>IF(COUNTA($A539:$R539)=0,"",IFERROR(VLOOKUP($I539,'Settings'!$A$12:$B$15,2,FALSE),""))</f>
        <v/>
      </c>
      <c r="V539" s="45">
        <f>IF(COUNTA($A539:$R539)=0,"",IFERROR(IF(OR($B539="",$U539=""),"",$B539+$U539/24),""))</f>
        <v/>
      </c>
      <c r="W539" s="25">
        <f>IF(COUNTA($A539:$R539)=0,"",IFERROR(IF($V539="","",IF(OR($K539="Closed",$K539="Canceled"),IF(IF($P539="",$Q539,$P539)&lt;=$V539,"Met","Missed"),IF('Settings'!$B$8&gt;$V539,"Overdue","Within Target"))),""))</f>
        <v/>
      </c>
      <c r="X539" s="46">
        <f>IF(COUNTA($A539:$R539)=0,"",IFERROR(ROUND($S539/60*'Settings'!$B$5,2),0))</f>
        <v/>
      </c>
      <c r="Y539" s="46">
        <f>IF(COUNTA($A539:$R539)=0,"",IFERROR($R539+$X539,0))</f>
        <v/>
      </c>
      <c r="Z539" s="25">
        <f>IF(COUNTA($A539:$R539)=0,"",IFERROR(IF(OR($K539="Closed",$K539="Canceled"),"No",IF($O539="","Missing Due Date",IF(INT($O539)&lt;INT('Settings'!$B$8),"Overdue",IF(INT($O539)=INT('Settings'!$B$8),"Due Today",IF(INT($O539)&lt;=INT('Settings'!$B$8)+'Settings'!$B$6,"Due Soon","Upcoming"))))),"Check date"))</f>
        <v/>
      </c>
      <c r="AA539" s="27">
        <f>IF(COUNTA($A539:$R539)=0,"",IF($A539="","Missing ID",IF(COUNTIF($A$5:$A$1004,$A539)&gt;1,"Duplicate ID",IF(OR($B539="",$C539="",$D539="",$H539="",$I539="",$K539="",$L539="",$Q539=""),"Missing required field",IF(AND($K539="Closed",$P539=""),"Closed without Resolved At",IF(AND($P539&lt;&gt;"",$P539&lt;$B539),"Resolved before Reported",IF(AND($Q539&lt;&gt;"",$Q539&lt;$B539),"Last Updated before Reported","OK")))))))</f>
        <v/>
      </c>
    </row>
    <row r="540">
      <c r="A540" s="17" t="n"/>
      <c r="B540" s="41" t="n"/>
      <c r="C540" s="42" t="n"/>
      <c r="D540" s="17" t="n"/>
      <c r="E540" s="20" t="n"/>
      <c r="F540" s="17" t="n"/>
      <c r="G540" s="17" t="n"/>
      <c r="H540" s="17" t="n"/>
      <c r="I540" s="17" t="n"/>
      <c r="J540" s="41" t="n"/>
      <c r="K540" s="17" t="n"/>
      <c r="L540" s="17" t="n"/>
      <c r="M540" s="17" t="n"/>
      <c r="N540" s="20" t="n"/>
      <c r="O540" s="42" t="n"/>
      <c r="P540" s="41" t="n"/>
      <c r="Q540" s="41" t="n"/>
      <c r="R540" s="43" t="n"/>
      <c r="S540" s="22">
        <f>IF(COUNTA($A540:$R540)=0,"",IFERROR(IF($J540="","",MAX(0,ROUND((IF(OR($K540="Closed",$K540="Canceled"),IF($P540="",$Q540,$P540),'Settings'!$B$8)-$J540)*1440,0))),""))</f>
        <v/>
      </c>
      <c r="T540" s="44">
        <f>IF(COUNTA($A540:$R540)=0,"",IFERROR(IF($B540="","",MAX(0,ROUND((IF(OR($K540="Closed",$K540="Canceled"),IF($P540="",$Q540,$P540),'Settings'!$B$8)-$B540)*24,1))),""))</f>
        <v/>
      </c>
      <c r="U540" s="44">
        <f>IF(COUNTA($A540:$R540)=0,"",IFERROR(VLOOKUP($I540,'Settings'!$A$12:$B$15,2,FALSE),""))</f>
        <v/>
      </c>
      <c r="V540" s="45">
        <f>IF(COUNTA($A540:$R540)=0,"",IFERROR(IF(OR($B540="",$U540=""),"",$B540+$U540/24),""))</f>
        <v/>
      </c>
      <c r="W540" s="25">
        <f>IF(COUNTA($A540:$R540)=0,"",IFERROR(IF($V540="","",IF(OR($K540="Closed",$K540="Canceled"),IF(IF($P540="",$Q540,$P540)&lt;=$V540,"Met","Missed"),IF('Settings'!$B$8&gt;$V540,"Overdue","Within Target"))),""))</f>
        <v/>
      </c>
      <c r="X540" s="46">
        <f>IF(COUNTA($A540:$R540)=0,"",IFERROR(ROUND($S540/60*'Settings'!$B$5,2),0))</f>
        <v/>
      </c>
      <c r="Y540" s="46">
        <f>IF(COUNTA($A540:$R540)=0,"",IFERROR($R540+$X540,0))</f>
        <v/>
      </c>
      <c r="Z540" s="25">
        <f>IF(COUNTA($A540:$R540)=0,"",IFERROR(IF(OR($K540="Closed",$K540="Canceled"),"No",IF($O540="","Missing Due Date",IF(INT($O540)&lt;INT('Settings'!$B$8),"Overdue",IF(INT($O540)=INT('Settings'!$B$8),"Due Today",IF(INT($O540)&lt;=INT('Settings'!$B$8)+'Settings'!$B$6,"Due Soon","Upcoming"))))),"Check date"))</f>
        <v/>
      </c>
      <c r="AA540" s="27">
        <f>IF(COUNTA($A540:$R540)=0,"",IF($A540="","Missing ID",IF(COUNTIF($A$5:$A$1004,$A540)&gt;1,"Duplicate ID",IF(OR($B540="",$C540="",$D540="",$H540="",$I540="",$K540="",$L540="",$Q540=""),"Missing required field",IF(AND($K540="Closed",$P540=""),"Closed without Resolved At",IF(AND($P540&lt;&gt;"",$P540&lt;$B540),"Resolved before Reported",IF(AND($Q540&lt;&gt;"",$Q540&lt;$B540),"Last Updated before Reported","OK")))))))</f>
        <v/>
      </c>
    </row>
    <row r="541">
      <c r="A541" s="17" t="n"/>
      <c r="B541" s="41" t="n"/>
      <c r="C541" s="42" t="n"/>
      <c r="D541" s="17" t="n"/>
      <c r="E541" s="20" t="n"/>
      <c r="F541" s="17" t="n"/>
      <c r="G541" s="17" t="n"/>
      <c r="H541" s="17" t="n"/>
      <c r="I541" s="17" t="n"/>
      <c r="J541" s="41" t="n"/>
      <c r="K541" s="17" t="n"/>
      <c r="L541" s="17" t="n"/>
      <c r="M541" s="17" t="n"/>
      <c r="N541" s="20" t="n"/>
      <c r="O541" s="42" t="n"/>
      <c r="P541" s="41" t="n"/>
      <c r="Q541" s="41" t="n"/>
      <c r="R541" s="43" t="n"/>
      <c r="S541" s="22">
        <f>IF(COUNTA($A541:$R541)=0,"",IFERROR(IF($J541="","",MAX(0,ROUND((IF(OR($K541="Closed",$K541="Canceled"),IF($P541="",$Q541,$P541),'Settings'!$B$8)-$J541)*1440,0))),""))</f>
        <v/>
      </c>
      <c r="T541" s="44">
        <f>IF(COUNTA($A541:$R541)=0,"",IFERROR(IF($B541="","",MAX(0,ROUND((IF(OR($K541="Closed",$K541="Canceled"),IF($P541="",$Q541,$P541),'Settings'!$B$8)-$B541)*24,1))),""))</f>
        <v/>
      </c>
      <c r="U541" s="44">
        <f>IF(COUNTA($A541:$R541)=0,"",IFERROR(VLOOKUP($I541,'Settings'!$A$12:$B$15,2,FALSE),""))</f>
        <v/>
      </c>
      <c r="V541" s="45">
        <f>IF(COUNTA($A541:$R541)=0,"",IFERROR(IF(OR($B541="",$U541=""),"",$B541+$U541/24),""))</f>
        <v/>
      </c>
      <c r="W541" s="25">
        <f>IF(COUNTA($A541:$R541)=0,"",IFERROR(IF($V541="","",IF(OR($K541="Closed",$K541="Canceled"),IF(IF($P541="",$Q541,$P541)&lt;=$V541,"Met","Missed"),IF('Settings'!$B$8&gt;$V541,"Overdue","Within Target"))),""))</f>
        <v/>
      </c>
      <c r="X541" s="46">
        <f>IF(COUNTA($A541:$R541)=0,"",IFERROR(ROUND($S541/60*'Settings'!$B$5,2),0))</f>
        <v/>
      </c>
      <c r="Y541" s="46">
        <f>IF(COUNTA($A541:$R541)=0,"",IFERROR($R541+$X541,0))</f>
        <v/>
      </c>
      <c r="Z541" s="25">
        <f>IF(COUNTA($A541:$R541)=0,"",IFERROR(IF(OR($K541="Closed",$K541="Canceled"),"No",IF($O541="","Missing Due Date",IF(INT($O541)&lt;INT('Settings'!$B$8),"Overdue",IF(INT($O541)=INT('Settings'!$B$8),"Due Today",IF(INT($O541)&lt;=INT('Settings'!$B$8)+'Settings'!$B$6,"Due Soon","Upcoming"))))),"Check date"))</f>
        <v/>
      </c>
      <c r="AA541" s="27">
        <f>IF(COUNTA($A541:$R541)=0,"",IF($A541="","Missing ID",IF(COUNTIF($A$5:$A$1004,$A541)&gt;1,"Duplicate ID",IF(OR($B541="",$C541="",$D541="",$H541="",$I541="",$K541="",$L541="",$Q541=""),"Missing required field",IF(AND($K541="Closed",$P541=""),"Closed without Resolved At",IF(AND($P541&lt;&gt;"",$P541&lt;$B541),"Resolved before Reported",IF(AND($Q541&lt;&gt;"",$Q541&lt;$B541),"Last Updated before Reported","OK")))))))</f>
        <v/>
      </c>
    </row>
    <row r="542">
      <c r="A542" s="17" t="n"/>
      <c r="B542" s="41" t="n"/>
      <c r="C542" s="42" t="n"/>
      <c r="D542" s="17" t="n"/>
      <c r="E542" s="20" t="n"/>
      <c r="F542" s="17" t="n"/>
      <c r="G542" s="17" t="n"/>
      <c r="H542" s="17" t="n"/>
      <c r="I542" s="17" t="n"/>
      <c r="J542" s="41" t="n"/>
      <c r="K542" s="17" t="n"/>
      <c r="L542" s="17" t="n"/>
      <c r="M542" s="17" t="n"/>
      <c r="N542" s="20" t="n"/>
      <c r="O542" s="42" t="n"/>
      <c r="P542" s="41" t="n"/>
      <c r="Q542" s="41" t="n"/>
      <c r="R542" s="43" t="n"/>
      <c r="S542" s="22">
        <f>IF(COUNTA($A542:$R542)=0,"",IFERROR(IF($J542="","",MAX(0,ROUND((IF(OR($K542="Closed",$K542="Canceled"),IF($P542="",$Q542,$P542),'Settings'!$B$8)-$J542)*1440,0))),""))</f>
        <v/>
      </c>
      <c r="T542" s="44">
        <f>IF(COUNTA($A542:$R542)=0,"",IFERROR(IF($B542="","",MAX(0,ROUND((IF(OR($K542="Closed",$K542="Canceled"),IF($P542="",$Q542,$P542),'Settings'!$B$8)-$B542)*24,1))),""))</f>
        <v/>
      </c>
      <c r="U542" s="44">
        <f>IF(COUNTA($A542:$R542)=0,"",IFERROR(VLOOKUP($I542,'Settings'!$A$12:$B$15,2,FALSE),""))</f>
        <v/>
      </c>
      <c r="V542" s="45">
        <f>IF(COUNTA($A542:$R542)=0,"",IFERROR(IF(OR($B542="",$U542=""),"",$B542+$U542/24),""))</f>
        <v/>
      </c>
      <c r="W542" s="25">
        <f>IF(COUNTA($A542:$R542)=0,"",IFERROR(IF($V542="","",IF(OR($K542="Closed",$K542="Canceled"),IF(IF($P542="",$Q542,$P542)&lt;=$V542,"Met","Missed"),IF('Settings'!$B$8&gt;$V542,"Overdue","Within Target"))),""))</f>
        <v/>
      </c>
      <c r="X542" s="46">
        <f>IF(COUNTA($A542:$R542)=0,"",IFERROR(ROUND($S542/60*'Settings'!$B$5,2),0))</f>
        <v/>
      </c>
      <c r="Y542" s="46">
        <f>IF(COUNTA($A542:$R542)=0,"",IFERROR($R542+$X542,0))</f>
        <v/>
      </c>
      <c r="Z542" s="25">
        <f>IF(COUNTA($A542:$R542)=0,"",IFERROR(IF(OR($K542="Closed",$K542="Canceled"),"No",IF($O542="","Missing Due Date",IF(INT($O542)&lt;INT('Settings'!$B$8),"Overdue",IF(INT($O542)=INT('Settings'!$B$8),"Due Today",IF(INT($O542)&lt;=INT('Settings'!$B$8)+'Settings'!$B$6,"Due Soon","Upcoming"))))),"Check date"))</f>
        <v/>
      </c>
      <c r="AA542" s="27">
        <f>IF(COUNTA($A542:$R542)=0,"",IF($A542="","Missing ID",IF(COUNTIF($A$5:$A$1004,$A542)&gt;1,"Duplicate ID",IF(OR($B542="",$C542="",$D542="",$H542="",$I542="",$K542="",$L542="",$Q542=""),"Missing required field",IF(AND($K542="Closed",$P542=""),"Closed without Resolved At",IF(AND($P542&lt;&gt;"",$P542&lt;$B542),"Resolved before Reported",IF(AND($Q542&lt;&gt;"",$Q542&lt;$B542),"Last Updated before Reported","OK")))))))</f>
        <v/>
      </c>
    </row>
    <row r="543">
      <c r="A543" s="17" t="n"/>
      <c r="B543" s="41" t="n"/>
      <c r="C543" s="42" t="n"/>
      <c r="D543" s="17" t="n"/>
      <c r="E543" s="20" t="n"/>
      <c r="F543" s="17" t="n"/>
      <c r="G543" s="17" t="n"/>
      <c r="H543" s="17" t="n"/>
      <c r="I543" s="17" t="n"/>
      <c r="J543" s="41" t="n"/>
      <c r="K543" s="17" t="n"/>
      <c r="L543" s="17" t="n"/>
      <c r="M543" s="17" t="n"/>
      <c r="N543" s="20" t="n"/>
      <c r="O543" s="42" t="n"/>
      <c r="P543" s="41" t="n"/>
      <c r="Q543" s="41" t="n"/>
      <c r="R543" s="43" t="n"/>
      <c r="S543" s="22">
        <f>IF(COUNTA($A543:$R543)=0,"",IFERROR(IF($J543="","",MAX(0,ROUND((IF(OR($K543="Closed",$K543="Canceled"),IF($P543="",$Q543,$P543),'Settings'!$B$8)-$J543)*1440,0))),""))</f>
        <v/>
      </c>
      <c r="T543" s="44">
        <f>IF(COUNTA($A543:$R543)=0,"",IFERROR(IF($B543="","",MAX(0,ROUND((IF(OR($K543="Closed",$K543="Canceled"),IF($P543="",$Q543,$P543),'Settings'!$B$8)-$B543)*24,1))),""))</f>
        <v/>
      </c>
      <c r="U543" s="44">
        <f>IF(COUNTA($A543:$R543)=0,"",IFERROR(VLOOKUP($I543,'Settings'!$A$12:$B$15,2,FALSE),""))</f>
        <v/>
      </c>
      <c r="V543" s="45">
        <f>IF(COUNTA($A543:$R543)=0,"",IFERROR(IF(OR($B543="",$U543=""),"",$B543+$U543/24),""))</f>
        <v/>
      </c>
      <c r="W543" s="25">
        <f>IF(COUNTA($A543:$R543)=0,"",IFERROR(IF($V543="","",IF(OR($K543="Closed",$K543="Canceled"),IF(IF($P543="",$Q543,$P543)&lt;=$V543,"Met","Missed"),IF('Settings'!$B$8&gt;$V543,"Overdue","Within Target"))),""))</f>
        <v/>
      </c>
      <c r="X543" s="46">
        <f>IF(COUNTA($A543:$R543)=0,"",IFERROR(ROUND($S543/60*'Settings'!$B$5,2),0))</f>
        <v/>
      </c>
      <c r="Y543" s="46">
        <f>IF(COUNTA($A543:$R543)=0,"",IFERROR($R543+$X543,0))</f>
        <v/>
      </c>
      <c r="Z543" s="25">
        <f>IF(COUNTA($A543:$R543)=0,"",IFERROR(IF(OR($K543="Closed",$K543="Canceled"),"No",IF($O543="","Missing Due Date",IF(INT($O543)&lt;INT('Settings'!$B$8),"Overdue",IF(INT($O543)=INT('Settings'!$B$8),"Due Today",IF(INT($O543)&lt;=INT('Settings'!$B$8)+'Settings'!$B$6,"Due Soon","Upcoming"))))),"Check date"))</f>
        <v/>
      </c>
      <c r="AA543" s="27">
        <f>IF(COUNTA($A543:$R543)=0,"",IF($A543="","Missing ID",IF(COUNTIF($A$5:$A$1004,$A543)&gt;1,"Duplicate ID",IF(OR($B543="",$C543="",$D543="",$H543="",$I543="",$K543="",$L543="",$Q543=""),"Missing required field",IF(AND($K543="Closed",$P543=""),"Closed without Resolved At",IF(AND($P543&lt;&gt;"",$P543&lt;$B543),"Resolved before Reported",IF(AND($Q543&lt;&gt;"",$Q543&lt;$B543),"Last Updated before Reported","OK")))))))</f>
        <v/>
      </c>
    </row>
    <row r="544">
      <c r="A544" s="17" t="n"/>
      <c r="B544" s="41" t="n"/>
      <c r="C544" s="42" t="n"/>
      <c r="D544" s="17" t="n"/>
      <c r="E544" s="20" t="n"/>
      <c r="F544" s="17" t="n"/>
      <c r="G544" s="17" t="n"/>
      <c r="H544" s="17" t="n"/>
      <c r="I544" s="17" t="n"/>
      <c r="J544" s="41" t="n"/>
      <c r="K544" s="17" t="n"/>
      <c r="L544" s="17" t="n"/>
      <c r="M544" s="17" t="n"/>
      <c r="N544" s="20" t="n"/>
      <c r="O544" s="42" t="n"/>
      <c r="P544" s="41" t="n"/>
      <c r="Q544" s="41" t="n"/>
      <c r="R544" s="43" t="n"/>
      <c r="S544" s="22">
        <f>IF(COUNTA($A544:$R544)=0,"",IFERROR(IF($J544="","",MAX(0,ROUND((IF(OR($K544="Closed",$K544="Canceled"),IF($P544="",$Q544,$P544),'Settings'!$B$8)-$J544)*1440,0))),""))</f>
        <v/>
      </c>
      <c r="T544" s="44">
        <f>IF(COUNTA($A544:$R544)=0,"",IFERROR(IF($B544="","",MAX(0,ROUND((IF(OR($K544="Closed",$K544="Canceled"),IF($P544="",$Q544,$P544),'Settings'!$B$8)-$B544)*24,1))),""))</f>
        <v/>
      </c>
      <c r="U544" s="44">
        <f>IF(COUNTA($A544:$R544)=0,"",IFERROR(VLOOKUP($I544,'Settings'!$A$12:$B$15,2,FALSE),""))</f>
        <v/>
      </c>
      <c r="V544" s="45">
        <f>IF(COUNTA($A544:$R544)=0,"",IFERROR(IF(OR($B544="",$U544=""),"",$B544+$U544/24),""))</f>
        <v/>
      </c>
      <c r="W544" s="25">
        <f>IF(COUNTA($A544:$R544)=0,"",IFERROR(IF($V544="","",IF(OR($K544="Closed",$K544="Canceled"),IF(IF($P544="",$Q544,$P544)&lt;=$V544,"Met","Missed"),IF('Settings'!$B$8&gt;$V544,"Overdue","Within Target"))),""))</f>
        <v/>
      </c>
      <c r="X544" s="46">
        <f>IF(COUNTA($A544:$R544)=0,"",IFERROR(ROUND($S544/60*'Settings'!$B$5,2),0))</f>
        <v/>
      </c>
      <c r="Y544" s="46">
        <f>IF(COUNTA($A544:$R544)=0,"",IFERROR($R544+$X544,0))</f>
        <v/>
      </c>
      <c r="Z544" s="25">
        <f>IF(COUNTA($A544:$R544)=0,"",IFERROR(IF(OR($K544="Closed",$K544="Canceled"),"No",IF($O544="","Missing Due Date",IF(INT($O544)&lt;INT('Settings'!$B$8),"Overdue",IF(INT($O544)=INT('Settings'!$B$8),"Due Today",IF(INT($O544)&lt;=INT('Settings'!$B$8)+'Settings'!$B$6,"Due Soon","Upcoming"))))),"Check date"))</f>
        <v/>
      </c>
      <c r="AA544" s="27">
        <f>IF(COUNTA($A544:$R544)=0,"",IF($A544="","Missing ID",IF(COUNTIF($A$5:$A$1004,$A544)&gt;1,"Duplicate ID",IF(OR($B544="",$C544="",$D544="",$H544="",$I544="",$K544="",$L544="",$Q544=""),"Missing required field",IF(AND($K544="Closed",$P544=""),"Closed without Resolved At",IF(AND($P544&lt;&gt;"",$P544&lt;$B544),"Resolved before Reported",IF(AND($Q544&lt;&gt;"",$Q544&lt;$B544),"Last Updated before Reported","OK")))))))</f>
        <v/>
      </c>
    </row>
    <row r="545">
      <c r="A545" s="17" t="n"/>
      <c r="B545" s="41" t="n"/>
      <c r="C545" s="42" t="n"/>
      <c r="D545" s="17" t="n"/>
      <c r="E545" s="20" t="n"/>
      <c r="F545" s="17" t="n"/>
      <c r="G545" s="17" t="n"/>
      <c r="H545" s="17" t="n"/>
      <c r="I545" s="17" t="n"/>
      <c r="J545" s="41" t="n"/>
      <c r="K545" s="17" t="n"/>
      <c r="L545" s="17" t="n"/>
      <c r="M545" s="17" t="n"/>
      <c r="N545" s="20" t="n"/>
      <c r="O545" s="42" t="n"/>
      <c r="P545" s="41" t="n"/>
      <c r="Q545" s="41" t="n"/>
      <c r="R545" s="43" t="n"/>
      <c r="S545" s="22">
        <f>IF(COUNTA($A545:$R545)=0,"",IFERROR(IF($J545="","",MAX(0,ROUND((IF(OR($K545="Closed",$K545="Canceled"),IF($P545="",$Q545,$P545),'Settings'!$B$8)-$J545)*1440,0))),""))</f>
        <v/>
      </c>
      <c r="T545" s="44">
        <f>IF(COUNTA($A545:$R545)=0,"",IFERROR(IF($B545="","",MAX(0,ROUND((IF(OR($K545="Closed",$K545="Canceled"),IF($P545="",$Q545,$P545),'Settings'!$B$8)-$B545)*24,1))),""))</f>
        <v/>
      </c>
      <c r="U545" s="44">
        <f>IF(COUNTA($A545:$R545)=0,"",IFERROR(VLOOKUP($I545,'Settings'!$A$12:$B$15,2,FALSE),""))</f>
        <v/>
      </c>
      <c r="V545" s="45">
        <f>IF(COUNTA($A545:$R545)=0,"",IFERROR(IF(OR($B545="",$U545=""),"",$B545+$U545/24),""))</f>
        <v/>
      </c>
      <c r="W545" s="25">
        <f>IF(COUNTA($A545:$R545)=0,"",IFERROR(IF($V545="","",IF(OR($K545="Closed",$K545="Canceled"),IF(IF($P545="",$Q545,$P545)&lt;=$V545,"Met","Missed"),IF('Settings'!$B$8&gt;$V545,"Overdue","Within Target"))),""))</f>
        <v/>
      </c>
      <c r="X545" s="46">
        <f>IF(COUNTA($A545:$R545)=0,"",IFERROR(ROUND($S545/60*'Settings'!$B$5,2),0))</f>
        <v/>
      </c>
      <c r="Y545" s="46">
        <f>IF(COUNTA($A545:$R545)=0,"",IFERROR($R545+$X545,0))</f>
        <v/>
      </c>
      <c r="Z545" s="25">
        <f>IF(COUNTA($A545:$R545)=0,"",IFERROR(IF(OR($K545="Closed",$K545="Canceled"),"No",IF($O545="","Missing Due Date",IF(INT($O545)&lt;INT('Settings'!$B$8),"Overdue",IF(INT($O545)=INT('Settings'!$B$8),"Due Today",IF(INT($O545)&lt;=INT('Settings'!$B$8)+'Settings'!$B$6,"Due Soon","Upcoming"))))),"Check date"))</f>
        <v/>
      </c>
      <c r="AA545" s="27">
        <f>IF(COUNTA($A545:$R545)=0,"",IF($A545="","Missing ID",IF(COUNTIF($A$5:$A$1004,$A545)&gt;1,"Duplicate ID",IF(OR($B545="",$C545="",$D545="",$H545="",$I545="",$K545="",$L545="",$Q545=""),"Missing required field",IF(AND($K545="Closed",$P545=""),"Closed without Resolved At",IF(AND($P545&lt;&gt;"",$P545&lt;$B545),"Resolved before Reported",IF(AND($Q545&lt;&gt;"",$Q545&lt;$B545),"Last Updated before Reported","OK")))))))</f>
        <v/>
      </c>
    </row>
    <row r="546">
      <c r="A546" s="17" t="n"/>
      <c r="B546" s="41" t="n"/>
      <c r="C546" s="42" t="n"/>
      <c r="D546" s="17" t="n"/>
      <c r="E546" s="20" t="n"/>
      <c r="F546" s="17" t="n"/>
      <c r="G546" s="17" t="n"/>
      <c r="H546" s="17" t="n"/>
      <c r="I546" s="17" t="n"/>
      <c r="J546" s="41" t="n"/>
      <c r="K546" s="17" t="n"/>
      <c r="L546" s="17" t="n"/>
      <c r="M546" s="17" t="n"/>
      <c r="N546" s="20" t="n"/>
      <c r="O546" s="42" t="n"/>
      <c r="P546" s="41" t="n"/>
      <c r="Q546" s="41" t="n"/>
      <c r="R546" s="43" t="n"/>
      <c r="S546" s="22">
        <f>IF(COUNTA($A546:$R546)=0,"",IFERROR(IF($J546="","",MAX(0,ROUND((IF(OR($K546="Closed",$K546="Canceled"),IF($P546="",$Q546,$P546),'Settings'!$B$8)-$J546)*1440,0))),""))</f>
        <v/>
      </c>
      <c r="T546" s="44">
        <f>IF(COUNTA($A546:$R546)=0,"",IFERROR(IF($B546="","",MAX(0,ROUND((IF(OR($K546="Closed",$K546="Canceled"),IF($P546="",$Q546,$P546),'Settings'!$B$8)-$B546)*24,1))),""))</f>
        <v/>
      </c>
      <c r="U546" s="44">
        <f>IF(COUNTA($A546:$R546)=0,"",IFERROR(VLOOKUP($I546,'Settings'!$A$12:$B$15,2,FALSE),""))</f>
        <v/>
      </c>
      <c r="V546" s="45">
        <f>IF(COUNTA($A546:$R546)=0,"",IFERROR(IF(OR($B546="",$U546=""),"",$B546+$U546/24),""))</f>
        <v/>
      </c>
      <c r="W546" s="25">
        <f>IF(COUNTA($A546:$R546)=0,"",IFERROR(IF($V546="","",IF(OR($K546="Closed",$K546="Canceled"),IF(IF($P546="",$Q546,$P546)&lt;=$V546,"Met","Missed"),IF('Settings'!$B$8&gt;$V546,"Overdue","Within Target"))),""))</f>
        <v/>
      </c>
      <c r="X546" s="46">
        <f>IF(COUNTA($A546:$R546)=0,"",IFERROR(ROUND($S546/60*'Settings'!$B$5,2),0))</f>
        <v/>
      </c>
      <c r="Y546" s="46">
        <f>IF(COUNTA($A546:$R546)=0,"",IFERROR($R546+$X546,0))</f>
        <v/>
      </c>
      <c r="Z546" s="25">
        <f>IF(COUNTA($A546:$R546)=0,"",IFERROR(IF(OR($K546="Closed",$K546="Canceled"),"No",IF($O546="","Missing Due Date",IF(INT($O546)&lt;INT('Settings'!$B$8),"Overdue",IF(INT($O546)=INT('Settings'!$B$8),"Due Today",IF(INT($O546)&lt;=INT('Settings'!$B$8)+'Settings'!$B$6,"Due Soon","Upcoming"))))),"Check date"))</f>
        <v/>
      </c>
      <c r="AA546" s="27">
        <f>IF(COUNTA($A546:$R546)=0,"",IF($A546="","Missing ID",IF(COUNTIF($A$5:$A$1004,$A546)&gt;1,"Duplicate ID",IF(OR($B546="",$C546="",$D546="",$H546="",$I546="",$K546="",$L546="",$Q546=""),"Missing required field",IF(AND($K546="Closed",$P546=""),"Closed without Resolved At",IF(AND($P546&lt;&gt;"",$P546&lt;$B546),"Resolved before Reported",IF(AND($Q546&lt;&gt;"",$Q546&lt;$B546),"Last Updated before Reported","OK")))))))</f>
        <v/>
      </c>
    </row>
    <row r="547">
      <c r="A547" s="17" t="n"/>
      <c r="B547" s="41" t="n"/>
      <c r="C547" s="42" t="n"/>
      <c r="D547" s="17" t="n"/>
      <c r="E547" s="20" t="n"/>
      <c r="F547" s="17" t="n"/>
      <c r="G547" s="17" t="n"/>
      <c r="H547" s="17" t="n"/>
      <c r="I547" s="17" t="n"/>
      <c r="J547" s="41" t="n"/>
      <c r="K547" s="17" t="n"/>
      <c r="L547" s="17" t="n"/>
      <c r="M547" s="17" t="n"/>
      <c r="N547" s="20" t="n"/>
      <c r="O547" s="42" t="n"/>
      <c r="P547" s="41" t="n"/>
      <c r="Q547" s="41" t="n"/>
      <c r="R547" s="43" t="n"/>
      <c r="S547" s="22">
        <f>IF(COUNTA($A547:$R547)=0,"",IFERROR(IF($J547="","",MAX(0,ROUND((IF(OR($K547="Closed",$K547="Canceled"),IF($P547="",$Q547,$P547),'Settings'!$B$8)-$J547)*1440,0))),""))</f>
        <v/>
      </c>
      <c r="T547" s="44">
        <f>IF(COUNTA($A547:$R547)=0,"",IFERROR(IF($B547="","",MAX(0,ROUND((IF(OR($K547="Closed",$K547="Canceled"),IF($P547="",$Q547,$P547),'Settings'!$B$8)-$B547)*24,1))),""))</f>
        <v/>
      </c>
      <c r="U547" s="44">
        <f>IF(COUNTA($A547:$R547)=0,"",IFERROR(VLOOKUP($I547,'Settings'!$A$12:$B$15,2,FALSE),""))</f>
        <v/>
      </c>
      <c r="V547" s="45">
        <f>IF(COUNTA($A547:$R547)=0,"",IFERROR(IF(OR($B547="",$U547=""),"",$B547+$U547/24),""))</f>
        <v/>
      </c>
      <c r="W547" s="25">
        <f>IF(COUNTA($A547:$R547)=0,"",IFERROR(IF($V547="","",IF(OR($K547="Closed",$K547="Canceled"),IF(IF($P547="",$Q547,$P547)&lt;=$V547,"Met","Missed"),IF('Settings'!$B$8&gt;$V547,"Overdue","Within Target"))),""))</f>
        <v/>
      </c>
      <c r="X547" s="46">
        <f>IF(COUNTA($A547:$R547)=0,"",IFERROR(ROUND($S547/60*'Settings'!$B$5,2),0))</f>
        <v/>
      </c>
      <c r="Y547" s="46">
        <f>IF(COUNTA($A547:$R547)=0,"",IFERROR($R547+$X547,0))</f>
        <v/>
      </c>
      <c r="Z547" s="25">
        <f>IF(COUNTA($A547:$R547)=0,"",IFERROR(IF(OR($K547="Closed",$K547="Canceled"),"No",IF($O547="","Missing Due Date",IF(INT($O547)&lt;INT('Settings'!$B$8),"Overdue",IF(INT($O547)=INT('Settings'!$B$8),"Due Today",IF(INT($O547)&lt;=INT('Settings'!$B$8)+'Settings'!$B$6,"Due Soon","Upcoming"))))),"Check date"))</f>
        <v/>
      </c>
      <c r="AA547" s="27">
        <f>IF(COUNTA($A547:$R547)=0,"",IF($A547="","Missing ID",IF(COUNTIF($A$5:$A$1004,$A547)&gt;1,"Duplicate ID",IF(OR($B547="",$C547="",$D547="",$H547="",$I547="",$K547="",$L547="",$Q547=""),"Missing required field",IF(AND($K547="Closed",$P547=""),"Closed without Resolved At",IF(AND($P547&lt;&gt;"",$P547&lt;$B547),"Resolved before Reported",IF(AND($Q547&lt;&gt;"",$Q547&lt;$B547),"Last Updated before Reported","OK")))))))</f>
        <v/>
      </c>
    </row>
    <row r="548">
      <c r="A548" s="17" t="n"/>
      <c r="B548" s="41" t="n"/>
      <c r="C548" s="42" t="n"/>
      <c r="D548" s="17" t="n"/>
      <c r="E548" s="20" t="n"/>
      <c r="F548" s="17" t="n"/>
      <c r="G548" s="17" t="n"/>
      <c r="H548" s="17" t="n"/>
      <c r="I548" s="17" t="n"/>
      <c r="J548" s="41" t="n"/>
      <c r="K548" s="17" t="n"/>
      <c r="L548" s="17" t="n"/>
      <c r="M548" s="17" t="n"/>
      <c r="N548" s="20" t="n"/>
      <c r="O548" s="42" t="n"/>
      <c r="P548" s="41" t="n"/>
      <c r="Q548" s="41" t="n"/>
      <c r="R548" s="43" t="n"/>
      <c r="S548" s="22">
        <f>IF(COUNTA($A548:$R548)=0,"",IFERROR(IF($J548="","",MAX(0,ROUND((IF(OR($K548="Closed",$K548="Canceled"),IF($P548="",$Q548,$P548),'Settings'!$B$8)-$J548)*1440,0))),""))</f>
        <v/>
      </c>
      <c r="T548" s="44">
        <f>IF(COUNTA($A548:$R548)=0,"",IFERROR(IF($B548="","",MAX(0,ROUND((IF(OR($K548="Closed",$K548="Canceled"),IF($P548="",$Q548,$P548),'Settings'!$B$8)-$B548)*24,1))),""))</f>
        <v/>
      </c>
      <c r="U548" s="44">
        <f>IF(COUNTA($A548:$R548)=0,"",IFERROR(VLOOKUP($I548,'Settings'!$A$12:$B$15,2,FALSE),""))</f>
        <v/>
      </c>
      <c r="V548" s="45">
        <f>IF(COUNTA($A548:$R548)=0,"",IFERROR(IF(OR($B548="",$U548=""),"",$B548+$U548/24),""))</f>
        <v/>
      </c>
      <c r="W548" s="25">
        <f>IF(COUNTA($A548:$R548)=0,"",IFERROR(IF($V548="","",IF(OR($K548="Closed",$K548="Canceled"),IF(IF($P548="",$Q548,$P548)&lt;=$V548,"Met","Missed"),IF('Settings'!$B$8&gt;$V548,"Overdue","Within Target"))),""))</f>
        <v/>
      </c>
      <c r="X548" s="46">
        <f>IF(COUNTA($A548:$R548)=0,"",IFERROR(ROUND($S548/60*'Settings'!$B$5,2),0))</f>
        <v/>
      </c>
      <c r="Y548" s="46">
        <f>IF(COUNTA($A548:$R548)=0,"",IFERROR($R548+$X548,0))</f>
        <v/>
      </c>
      <c r="Z548" s="25">
        <f>IF(COUNTA($A548:$R548)=0,"",IFERROR(IF(OR($K548="Closed",$K548="Canceled"),"No",IF($O548="","Missing Due Date",IF(INT($O548)&lt;INT('Settings'!$B$8),"Overdue",IF(INT($O548)=INT('Settings'!$B$8),"Due Today",IF(INT($O548)&lt;=INT('Settings'!$B$8)+'Settings'!$B$6,"Due Soon","Upcoming"))))),"Check date"))</f>
        <v/>
      </c>
      <c r="AA548" s="27">
        <f>IF(COUNTA($A548:$R548)=0,"",IF($A548="","Missing ID",IF(COUNTIF($A$5:$A$1004,$A548)&gt;1,"Duplicate ID",IF(OR($B548="",$C548="",$D548="",$H548="",$I548="",$K548="",$L548="",$Q548=""),"Missing required field",IF(AND($K548="Closed",$P548=""),"Closed without Resolved At",IF(AND($P548&lt;&gt;"",$P548&lt;$B548),"Resolved before Reported",IF(AND($Q548&lt;&gt;"",$Q548&lt;$B548),"Last Updated before Reported","OK")))))))</f>
        <v/>
      </c>
    </row>
    <row r="549">
      <c r="A549" s="17" t="n"/>
      <c r="B549" s="41" t="n"/>
      <c r="C549" s="42" t="n"/>
      <c r="D549" s="17" t="n"/>
      <c r="E549" s="20" t="n"/>
      <c r="F549" s="17" t="n"/>
      <c r="G549" s="17" t="n"/>
      <c r="H549" s="17" t="n"/>
      <c r="I549" s="17" t="n"/>
      <c r="J549" s="41" t="n"/>
      <c r="K549" s="17" t="n"/>
      <c r="L549" s="17" t="n"/>
      <c r="M549" s="17" t="n"/>
      <c r="N549" s="20" t="n"/>
      <c r="O549" s="42" t="n"/>
      <c r="P549" s="41" t="n"/>
      <c r="Q549" s="41" t="n"/>
      <c r="R549" s="43" t="n"/>
      <c r="S549" s="22">
        <f>IF(COUNTA($A549:$R549)=0,"",IFERROR(IF($J549="","",MAX(0,ROUND((IF(OR($K549="Closed",$K549="Canceled"),IF($P549="",$Q549,$P549),'Settings'!$B$8)-$J549)*1440,0))),""))</f>
        <v/>
      </c>
      <c r="T549" s="44">
        <f>IF(COUNTA($A549:$R549)=0,"",IFERROR(IF($B549="","",MAX(0,ROUND((IF(OR($K549="Closed",$K549="Canceled"),IF($P549="",$Q549,$P549),'Settings'!$B$8)-$B549)*24,1))),""))</f>
        <v/>
      </c>
      <c r="U549" s="44">
        <f>IF(COUNTA($A549:$R549)=0,"",IFERROR(VLOOKUP($I549,'Settings'!$A$12:$B$15,2,FALSE),""))</f>
        <v/>
      </c>
      <c r="V549" s="45">
        <f>IF(COUNTA($A549:$R549)=0,"",IFERROR(IF(OR($B549="",$U549=""),"",$B549+$U549/24),""))</f>
        <v/>
      </c>
      <c r="W549" s="25">
        <f>IF(COUNTA($A549:$R549)=0,"",IFERROR(IF($V549="","",IF(OR($K549="Closed",$K549="Canceled"),IF(IF($P549="",$Q549,$P549)&lt;=$V549,"Met","Missed"),IF('Settings'!$B$8&gt;$V549,"Overdue","Within Target"))),""))</f>
        <v/>
      </c>
      <c r="X549" s="46">
        <f>IF(COUNTA($A549:$R549)=0,"",IFERROR(ROUND($S549/60*'Settings'!$B$5,2),0))</f>
        <v/>
      </c>
      <c r="Y549" s="46">
        <f>IF(COUNTA($A549:$R549)=0,"",IFERROR($R549+$X549,0))</f>
        <v/>
      </c>
      <c r="Z549" s="25">
        <f>IF(COUNTA($A549:$R549)=0,"",IFERROR(IF(OR($K549="Closed",$K549="Canceled"),"No",IF($O549="","Missing Due Date",IF(INT($O549)&lt;INT('Settings'!$B$8),"Overdue",IF(INT($O549)=INT('Settings'!$B$8),"Due Today",IF(INT($O549)&lt;=INT('Settings'!$B$8)+'Settings'!$B$6,"Due Soon","Upcoming"))))),"Check date"))</f>
        <v/>
      </c>
      <c r="AA549" s="27">
        <f>IF(COUNTA($A549:$R549)=0,"",IF($A549="","Missing ID",IF(COUNTIF($A$5:$A$1004,$A549)&gt;1,"Duplicate ID",IF(OR($B549="",$C549="",$D549="",$H549="",$I549="",$K549="",$L549="",$Q549=""),"Missing required field",IF(AND($K549="Closed",$P549=""),"Closed without Resolved At",IF(AND($P549&lt;&gt;"",$P549&lt;$B549),"Resolved before Reported",IF(AND($Q549&lt;&gt;"",$Q549&lt;$B549),"Last Updated before Reported","OK")))))))</f>
        <v/>
      </c>
    </row>
    <row r="550">
      <c r="A550" s="17" t="n"/>
      <c r="B550" s="41" t="n"/>
      <c r="C550" s="42" t="n"/>
      <c r="D550" s="17" t="n"/>
      <c r="E550" s="20" t="n"/>
      <c r="F550" s="17" t="n"/>
      <c r="G550" s="17" t="n"/>
      <c r="H550" s="17" t="n"/>
      <c r="I550" s="17" t="n"/>
      <c r="J550" s="41" t="n"/>
      <c r="K550" s="17" t="n"/>
      <c r="L550" s="17" t="n"/>
      <c r="M550" s="17" t="n"/>
      <c r="N550" s="20" t="n"/>
      <c r="O550" s="42" t="n"/>
      <c r="P550" s="41" t="n"/>
      <c r="Q550" s="41" t="n"/>
      <c r="R550" s="43" t="n"/>
      <c r="S550" s="22">
        <f>IF(COUNTA($A550:$R550)=0,"",IFERROR(IF($J550="","",MAX(0,ROUND((IF(OR($K550="Closed",$K550="Canceled"),IF($P550="",$Q550,$P550),'Settings'!$B$8)-$J550)*1440,0))),""))</f>
        <v/>
      </c>
      <c r="T550" s="44">
        <f>IF(COUNTA($A550:$R550)=0,"",IFERROR(IF($B550="","",MAX(0,ROUND((IF(OR($K550="Closed",$K550="Canceled"),IF($P550="",$Q550,$P550),'Settings'!$B$8)-$B550)*24,1))),""))</f>
        <v/>
      </c>
      <c r="U550" s="44">
        <f>IF(COUNTA($A550:$R550)=0,"",IFERROR(VLOOKUP($I550,'Settings'!$A$12:$B$15,2,FALSE),""))</f>
        <v/>
      </c>
      <c r="V550" s="45">
        <f>IF(COUNTA($A550:$R550)=0,"",IFERROR(IF(OR($B550="",$U550=""),"",$B550+$U550/24),""))</f>
        <v/>
      </c>
      <c r="W550" s="25">
        <f>IF(COUNTA($A550:$R550)=0,"",IFERROR(IF($V550="","",IF(OR($K550="Closed",$K550="Canceled"),IF(IF($P550="",$Q550,$P550)&lt;=$V550,"Met","Missed"),IF('Settings'!$B$8&gt;$V550,"Overdue","Within Target"))),""))</f>
        <v/>
      </c>
      <c r="X550" s="46">
        <f>IF(COUNTA($A550:$R550)=0,"",IFERROR(ROUND($S550/60*'Settings'!$B$5,2),0))</f>
        <v/>
      </c>
      <c r="Y550" s="46">
        <f>IF(COUNTA($A550:$R550)=0,"",IFERROR($R550+$X550,0))</f>
        <v/>
      </c>
      <c r="Z550" s="25">
        <f>IF(COUNTA($A550:$R550)=0,"",IFERROR(IF(OR($K550="Closed",$K550="Canceled"),"No",IF($O550="","Missing Due Date",IF(INT($O550)&lt;INT('Settings'!$B$8),"Overdue",IF(INT($O550)=INT('Settings'!$B$8),"Due Today",IF(INT($O550)&lt;=INT('Settings'!$B$8)+'Settings'!$B$6,"Due Soon","Upcoming"))))),"Check date"))</f>
        <v/>
      </c>
      <c r="AA550" s="27">
        <f>IF(COUNTA($A550:$R550)=0,"",IF($A550="","Missing ID",IF(COUNTIF($A$5:$A$1004,$A550)&gt;1,"Duplicate ID",IF(OR($B550="",$C550="",$D550="",$H550="",$I550="",$K550="",$L550="",$Q550=""),"Missing required field",IF(AND($K550="Closed",$P550=""),"Closed without Resolved At",IF(AND($P550&lt;&gt;"",$P550&lt;$B550),"Resolved before Reported",IF(AND($Q550&lt;&gt;"",$Q550&lt;$B550),"Last Updated before Reported","OK")))))))</f>
        <v/>
      </c>
    </row>
    <row r="551">
      <c r="A551" s="17" t="n"/>
      <c r="B551" s="41" t="n"/>
      <c r="C551" s="42" t="n"/>
      <c r="D551" s="17" t="n"/>
      <c r="E551" s="20" t="n"/>
      <c r="F551" s="17" t="n"/>
      <c r="G551" s="17" t="n"/>
      <c r="H551" s="17" t="n"/>
      <c r="I551" s="17" t="n"/>
      <c r="J551" s="41" t="n"/>
      <c r="K551" s="17" t="n"/>
      <c r="L551" s="17" t="n"/>
      <c r="M551" s="17" t="n"/>
      <c r="N551" s="20" t="n"/>
      <c r="O551" s="42" t="n"/>
      <c r="P551" s="41" t="n"/>
      <c r="Q551" s="41" t="n"/>
      <c r="R551" s="43" t="n"/>
      <c r="S551" s="22">
        <f>IF(COUNTA($A551:$R551)=0,"",IFERROR(IF($J551="","",MAX(0,ROUND((IF(OR($K551="Closed",$K551="Canceled"),IF($P551="",$Q551,$P551),'Settings'!$B$8)-$J551)*1440,0))),""))</f>
        <v/>
      </c>
      <c r="T551" s="44">
        <f>IF(COUNTA($A551:$R551)=0,"",IFERROR(IF($B551="","",MAX(0,ROUND((IF(OR($K551="Closed",$K551="Canceled"),IF($P551="",$Q551,$P551),'Settings'!$B$8)-$B551)*24,1))),""))</f>
        <v/>
      </c>
      <c r="U551" s="44">
        <f>IF(COUNTA($A551:$R551)=0,"",IFERROR(VLOOKUP($I551,'Settings'!$A$12:$B$15,2,FALSE),""))</f>
        <v/>
      </c>
      <c r="V551" s="45">
        <f>IF(COUNTA($A551:$R551)=0,"",IFERROR(IF(OR($B551="",$U551=""),"",$B551+$U551/24),""))</f>
        <v/>
      </c>
      <c r="W551" s="25">
        <f>IF(COUNTA($A551:$R551)=0,"",IFERROR(IF($V551="","",IF(OR($K551="Closed",$K551="Canceled"),IF(IF($P551="",$Q551,$P551)&lt;=$V551,"Met","Missed"),IF('Settings'!$B$8&gt;$V551,"Overdue","Within Target"))),""))</f>
        <v/>
      </c>
      <c r="X551" s="46">
        <f>IF(COUNTA($A551:$R551)=0,"",IFERROR(ROUND($S551/60*'Settings'!$B$5,2),0))</f>
        <v/>
      </c>
      <c r="Y551" s="46">
        <f>IF(COUNTA($A551:$R551)=0,"",IFERROR($R551+$X551,0))</f>
        <v/>
      </c>
      <c r="Z551" s="25">
        <f>IF(COUNTA($A551:$R551)=0,"",IFERROR(IF(OR($K551="Closed",$K551="Canceled"),"No",IF($O551="","Missing Due Date",IF(INT($O551)&lt;INT('Settings'!$B$8),"Overdue",IF(INT($O551)=INT('Settings'!$B$8),"Due Today",IF(INT($O551)&lt;=INT('Settings'!$B$8)+'Settings'!$B$6,"Due Soon","Upcoming"))))),"Check date"))</f>
        <v/>
      </c>
      <c r="AA551" s="27">
        <f>IF(COUNTA($A551:$R551)=0,"",IF($A551="","Missing ID",IF(COUNTIF($A$5:$A$1004,$A551)&gt;1,"Duplicate ID",IF(OR($B551="",$C551="",$D551="",$H551="",$I551="",$K551="",$L551="",$Q551=""),"Missing required field",IF(AND($K551="Closed",$P551=""),"Closed without Resolved At",IF(AND($P551&lt;&gt;"",$P551&lt;$B551),"Resolved before Reported",IF(AND($Q551&lt;&gt;"",$Q551&lt;$B551),"Last Updated before Reported","OK")))))))</f>
        <v/>
      </c>
    </row>
    <row r="552">
      <c r="A552" s="17" t="n"/>
      <c r="B552" s="41" t="n"/>
      <c r="C552" s="42" t="n"/>
      <c r="D552" s="17" t="n"/>
      <c r="E552" s="20" t="n"/>
      <c r="F552" s="17" t="n"/>
      <c r="G552" s="17" t="n"/>
      <c r="H552" s="17" t="n"/>
      <c r="I552" s="17" t="n"/>
      <c r="J552" s="41" t="n"/>
      <c r="K552" s="17" t="n"/>
      <c r="L552" s="17" t="n"/>
      <c r="M552" s="17" t="n"/>
      <c r="N552" s="20" t="n"/>
      <c r="O552" s="42" t="n"/>
      <c r="P552" s="41" t="n"/>
      <c r="Q552" s="41" t="n"/>
      <c r="R552" s="43" t="n"/>
      <c r="S552" s="22">
        <f>IF(COUNTA($A552:$R552)=0,"",IFERROR(IF($J552="","",MAX(0,ROUND((IF(OR($K552="Closed",$K552="Canceled"),IF($P552="",$Q552,$P552),'Settings'!$B$8)-$J552)*1440,0))),""))</f>
        <v/>
      </c>
      <c r="T552" s="44">
        <f>IF(COUNTA($A552:$R552)=0,"",IFERROR(IF($B552="","",MAX(0,ROUND((IF(OR($K552="Closed",$K552="Canceled"),IF($P552="",$Q552,$P552),'Settings'!$B$8)-$B552)*24,1))),""))</f>
        <v/>
      </c>
      <c r="U552" s="44">
        <f>IF(COUNTA($A552:$R552)=0,"",IFERROR(VLOOKUP($I552,'Settings'!$A$12:$B$15,2,FALSE),""))</f>
        <v/>
      </c>
      <c r="V552" s="45">
        <f>IF(COUNTA($A552:$R552)=0,"",IFERROR(IF(OR($B552="",$U552=""),"",$B552+$U552/24),""))</f>
        <v/>
      </c>
      <c r="W552" s="25">
        <f>IF(COUNTA($A552:$R552)=0,"",IFERROR(IF($V552="","",IF(OR($K552="Closed",$K552="Canceled"),IF(IF($P552="",$Q552,$P552)&lt;=$V552,"Met","Missed"),IF('Settings'!$B$8&gt;$V552,"Overdue","Within Target"))),""))</f>
        <v/>
      </c>
      <c r="X552" s="46">
        <f>IF(COUNTA($A552:$R552)=0,"",IFERROR(ROUND($S552/60*'Settings'!$B$5,2),0))</f>
        <v/>
      </c>
      <c r="Y552" s="46">
        <f>IF(COUNTA($A552:$R552)=0,"",IFERROR($R552+$X552,0))</f>
        <v/>
      </c>
      <c r="Z552" s="25">
        <f>IF(COUNTA($A552:$R552)=0,"",IFERROR(IF(OR($K552="Closed",$K552="Canceled"),"No",IF($O552="","Missing Due Date",IF(INT($O552)&lt;INT('Settings'!$B$8),"Overdue",IF(INT($O552)=INT('Settings'!$B$8),"Due Today",IF(INT($O552)&lt;=INT('Settings'!$B$8)+'Settings'!$B$6,"Due Soon","Upcoming"))))),"Check date"))</f>
        <v/>
      </c>
      <c r="AA552" s="27">
        <f>IF(COUNTA($A552:$R552)=0,"",IF($A552="","Missing ID",IF(COUNTIF($A$5:$A$1004,$A552)&gt;1,"Duplicate ID",IF(OR($B552="",$C552="",$D552="",$H552="",$I552="",$K552="",$L552="",$Q552=""),"Missing required field",IF(AND($K552="Closed",$P552=""),"Closed without Resolved At",IF(AND($P552&lt;&gt;"",$P552&lt;$B552),"Resolved before Reported",IF(AND($Q552&lt;&gt;"",$Q552&lt;$B552),"Last Updated before Reported","OK")))))))</f>
        <v/>
      </c>
    </row>
    <row r="553">
      <c r="A553" s="17" t="n"/>
      <c r="B553" s="41" t="n"/>
      <c r="C553" s="42" t="n"/>
      <c r="D553" s="17" t="n"/>
      <c r="E553" s="20" t="n"/>
      <c r="F553" s="17" t="n"/>
      <c r="G553" s="17" t="n"/>
      <c r="H553" s="17" t="n"/>
      <c r="I553" s="17" t="n"/>
      <c r="J553" s="41" t="n"/>
      <c r="K553" s="17" t="n"/>
      <c r="L553" s="17" t="n"/>
      <c r="M553" s="17" t="n"/>
      <c r="N553" s="20" t="n"/>
      <c r="O553" s="42" t="n"/>
      <c r="P553" s="41" t="n"/>
      <c r="Q553" s="41" t="n"/>
      <c r="R553" s="43" t="n"/>
      <c r="S553" s="22">
        <f>IF(COUNTA($A553:$R553)=0,"",IFERROR(IF($J553="","",MAX(0,ROUND((IF(OR($K553="Closed",$K553="Canceled"),IF($P553="",$Q553,$P553),'Settings'!$B$8)-$J553)*1440,0))),""))</f>
        <v/>
      </c>
      <c r="T553" s="44">
        <f>IF(COUNTA($A553:$R553)=0,"",IFERROR(IF($B553="","",MAX(0,ROUND((IF(OR($K553="Closed",$K553="Canceled"),IF($P553="",$Q553,$P553),'Settings'!$B$8)-$B553)*24,1))),""))</f>
        <v/>
      </c>
      <c r="U553" s="44">
        <f>IF(COUNTA($A553:$R553)=0,"",IFERROR(VLOOKUP($I553,'Settings'!$A$12:$B$15,2,FALSE),""))</f>
        <v/>
      </c>
      <c r="V553" s="45">
        <f>IF(COUNTA($A553:$R553)=0,"",IFERROR(IF(OR($B553="",$U553=""),"",$B553+$U553/24),""))</f>
        <v/>
      </c>
      <c r="W553" s="25">
        <f>IF(COUNTA($A553:$R553)=0,"",IFERROR(IF($V553="","",IF(OR($K553="Closed",$K553="Canceled"),IF(IF($P553="",$Q553,$P553)&lt;=$V553,"Met","Missed"),IF('Settings'!$B$8&gt;$V553,"Overdue","Within Target"))),""))</f>
        <v/>
      </c>
      <c r="X553" s="46">
        <f>IF(COUNTA($A553:$R553)=0,"",IFERROR(ROUND($S553/60*'Settings'!$B$5,2),0))</f>
        <v/>
      </c>
      <c r="Y553" s="46">
        <f>IF(COUNTA($A553:$R553)=0,"",IFERROR($R553+$X553,0))</f>
        <v/>
      </c>
      <c r="Z553" s="25">
        <f>IF(COUNTA($A553:$R553)=0,"",IFERROR(IF(OR($K553="Closed",$K553="Canceled"),"No",IF($O553="","Missing Due Date",IF(INT($O553)&lt;INT('Settings'!$B$8),"Overdue",IF(INT($O553)=INT('Settings'!$B$8),"Due Today",IF(INT($O553)&lt;=INT('Settings'!$B$8)+'Settings'!$B$6,"Due Soon","Upcoming"))))),"Check date"))</f>
        <v/>
      </c>
      <c r="AA553" s="27">
        <f>IF(COUNTA($A553:$R553)=0,"",IF($A553="","Missing ID",IF(COUNTIF($A$5:$A$1004,$A553)&gt;1,"Duplicate ID",IF(OR($B553="",$C553="",$D553="",$H553="",$I553="",$K553="",$L553="",$Q553=""),"Missing required field",IF(AND($K553="Closed",$P553=""),"Closed without Resolved At",IF(AND($P553&lt;&gt;"",$P553&lt;$B553),"Resolved before Reported",IF(AND($Q553&lt;&gt;"",$Q553&lt;$B553),"Last Updated before Reported","OK")))))))</f>
        <v/>
      </c>
    </row>
    <row r="554">
      <c r="A554" s="17" t="n"/>
      <c r="B554" s="41" t="n"/>
      <c r="C554" s="42" t="n"/>
      <c r="D554" s="17" t="n"/>
      <c r="E554" s="20" t="n"/>
      <c r="F554" s="17" t="n"/>
      <c r="G554" s="17" t="n"/>
      <c r="H554" s="17" t="n"/>
      <c r="I554" s="17" t="n"/>
      <c r="J554" s="41" t="n"/>
      <c r="K554" s="17" t="n"/>
      <c r="L554" s="17" t="n"/>
      <c r="M554" s="17" t="n"/>
      <c r="N554" s="20" t="n"/>
      <c r="O554" s="42" t="n"/>
      <c r="P554" s="41" t="n"/>
      <c r="Q554" s="41" t="n"/>
      <c r="R554" s="43" t="n"/>
      <c r="S554" s="22">
        <f>IF(COUNTA($A554:$R554)=0,"",IFERROR(IF($J554="","",MAX(0,ROUND((IF(OR($K554="Closed",$K554="Canceled"),IF($P554="",$Q554,$P554),'Settings'!$B$8)-$J554)*1440,0))),""))</f>
        <v/>
      </c>
      <c r="T554" s="44">
        <f>IF(COUNTA($A554:$R554)=0,"",IFERROR(IF($B554="","",MAX(0,ROUND((IF(OR($K554="Closed",$K554="Canceled"),IF($P554="",$Q554,$P554),'Settings'!$B$8)-$B554)*24,1))),""))</f>
        <v/>
      </c>
      <c r="U554" s="44">
        <f>IF(COUNTA($A554:$R554)=0,"",IFERROR(VLOOKUP($I554,'Settings'!$A$12:$B$15,2,FALSE),""))</f>
        <v/>
      </c>
      <c r="V554" s="45">
        <f>IF(COUNTA($A554:$R554)=0,"",IFERROR(IF(OR($B554="",$U554=""),"",$B554+$U554/24),""))</f>
        <v/>
      </c>
      <c r="W554" s="25">
        <f>IF(COUNTA($A554:$R554)=0,"",IFERROR(IF($V554="","",IF(OR($K554="Closed",$K554="Canceled"),IF(IF($P554="",$Q554,$P554)&lt;=$V554,"Met","Missed"),IF('Settings'!$B$8&gt;$V554,"Overdue","Within Target"))),""))</f>
        <v/>
      </c>
      <c r="X554" s="46">
        <f>IF(COUNTA($A554:$R554)=0,"",IFERROR(ROUND($S554/60*'Settings'!$B$5,2),0))</f>
        <v/>
      </c>
      <c r="Y554" s="46">
        <f>IF(COUNTA($A554:$R554)=0,"",IFERROR($R554+$X554,0))</f>
        <v/>
      </c>
      <c r="Z554" s="25">
        <f>IF(COUNTA($A554:$R554)=0,"",IFERROR(IF(OR($K554="Closed",$K554="Canceled"),"No",IF($O554="","Missing Due Date",IF(INT($O554)&lt;INT('Settings'!$B$8),"Overdue",IF(INT($O554)=INT('Settings'!$B$8),"Due Today",IF(INT($O554)&lt;=INT('Settings'!$B$8)+'Settings'!$B$6,"Due Soon","Upcoming"))))),"Check date"))</f>
        <v/>
      </c>
      <c r="AA554" s="27">
        <f>IF(COUNTA($A554:$R554)=0,"",IF($A554="","Missing ID",IF(COUNTIF($A$5:$A$1004,$A554)&gt;1,"Duplicate ID",IF(OR($B554="",$C554="",$D554="",$H554="",$I554="",$K554="",$L554="",$Q554=""),"Missing required field",IF(AND($K554="Closed",$P554=""),"Closed without Resolved At",IF(AND($P554&lt;&gt;"",$P554&lt;$B554),"Resolved before Reported",IF(AND($Q554&lt;&gt;"",$Q554&lt;$B554),"Last Updated before Reported","OK")))))))</f>
        <v/>
      </c>
    </row>
    <row r="555">
      <c r="A555" s="17" t="n"/>
      <c r="B555" s="41" t="n"/>
      <c r="C555" s="42" t="n"/>
      <c r="D555" s="17" t="n"/>
      <c r="E555" s="20" t="n"/>
      <c r="F555" s="17" t="n"/>
      <c r="G555" s="17" t="n"/>
      <c r="H555" s="17" t="n"/>
      <c r="I555" s="17" t="n"/>
      <c r="J555" s="41" t="n"/>
      <c r="K555" s="17" t="n"/>
      <c r="L555" s="17" t="n"/>
      <c r="M555" s="17" t="n"/>
      <c r="N555" s="20" t="n"/>
      <c r="O555" s="42" t="n"/>
      <c r="P555" s="41" t="n"/>
      <c r="Q555" s="41" t="n"/>
      <c r="R555" s="43" t="n"/>
      <c r="S555" s="22">
        <f>IF(COUNTA($A555:$R555)=0,"",IFERROR(IF($J555="","",MAX(0,ROUND((IF(OR($K555="Closed",$K555="Canceled"),IF($P555="",$Q555,$P555),'Settings'!$B$8)-$J555)*1440,0))),""))</f>
        <v/>
      </c>
      <c r="T555" s="44">
        <f>IF(COUNTA($A555:$R555)=0,"",IFERROR(IF($B555="","",MAX(0,ROUND((IF(OR($K555="Closed",$K555="Canceled"),IF($P555="",$Q555,$P555),'Settings'!$B$8)-$B555)*24,1))),""))</f>
        <v/>
      </c>
      <c r="U555" s="44">
        <f>IF(COUNTA($A555:$R555)=0,"",IFERROR(VLOOKUP($I555,'Settings'!$A$12:$B$15,2,FALSE),""))</f>
        <v/>
      </c>
      <c r="V555" s="45">
        <f>IF(COUNTA($A555:$R555)=0,"",IFERROR(IF(OR($B555="",$U555=""),"",$B555+$U555/24),""))</f>
        <v/>
      </c>
      <c r="W555" s="25">
        <f>IF(COUNTA($A555:$R555)=0,"",IFERROR(IF($V555="","",IF(OR($K555="Closed",$K555="Canceled"),IF(IF($P555="",$Q555,$P555)&lt;=$V555,"Met","Missed"),IF('Settings'!$B$8&gt;$V555,"Overdue","Within Target"))),""))</f>
        <v/>
      </c>
      <c r="X555" s="46">
        <f>IF(COUNTA($A555:$R555)=0,"",IFERROR(ROUND($S555/60*'Settings'!$B$5,2),0))</f>
        <v/>
      </c>
      <c r="Y555" s="46">
        <f>IF(COUNTA($A555:$R555)=0,"",IFERROR($R555+$X555,0))</f>
        <v/>
      </c>
      <c r="Z555" s="25">
        <f>IF(COUNTA($A555:$R555)=0,"",IFERROR(IF(OR($K555="Closed",$K555="Canceled"),"No",IF($O555="","Missing Due Date",IF(INT($O555)&lt;INT('Settings'!$B$8),"Overdue",IF(INT($O555)=INT('Settings'!$B$8),"Due Today",IF(INT($O555)&lt;=INT('Settings'!$B$8)+'Settings'!$B$6,"Due Soon","Upcoming"))))),"Check date"))</f>
        <v/>
      </c>
      <c r="AA555" s="27">
        <f>IF(COUNTA($A555:$R555)=0,"",IF($A555="","Missing ID",IF(COUNTIF($A$5:$A$1004,$A555)&gt;1,"Duplicate ID",IF(OR($B555="",$C555="",$D555="",$H555="",$I555="",$K555="",$L555="",$Q555=""),"Missing required field",IF(AND($K555="Closed",$P555=""),"Closed without Resolved At",IF(AND($P555&lt;&gt;"",$P555&lt;$B555),"Resolved before Reported",IF(AND($Q555&lt;&gt;"",$Q555&lt;$B555),"Last Updated before Reported","OK")))))))</f>
        <v/>
      </c>
    </row>
    <row r="556">
      <c r="A556" s="17" t="n"/>
      <c r="B556" s="41" t="n"/>
      <c r="C556" s="42" t="n"/>
      <c r="D556" s="17" t="n"/>
      <c r="E556" s="20" t="n"/>
      <c r="F556" s="17" t="n"/>
      <c r="G556" s="17" t="n"/>
      <c r="H556" s="17" t="n"/>
      <c r="I556" s="17" t="n"/>
      <c r="J556" s="41" t="n"/>
      <c r="K556" s="17" t="n"/>
      <c r="L556" s="17" t="n"/>
      <c r="M556" s="17" t="n"/>
      <c r="N556" s="20" t="n"/>
      <c r="O556" s="42" t="n"/>
      <c r="P556" s="41" t="n"/>
      <c r="Q556" s="41" t="n"/>
      <c r="R556" s="43" t="n"/>
      <c r="S556" s="22">
        <f>IF(COUNTA($A556:$R556)=0,"",IFERROR(IF($J556="","",MAX(0,ROUND((IF(OR($K556="Closed",$K556="Canceled"),IF($P556="",$Q556,$P556),'Settings'!$B$8)-$J556)*1440,0))),""))</f>
        <v/>
      </c>
      <c r="T556" s="44">
        <f>IF(COUNTA($A556:$R556)=0,"",IFERROR(IF($B556="","",MAX(0,ROUND((IF(OR($K556="Closed",$K556="Canceled"),IF($P556="",$Q556,$P556),'Settings'!$B$8)-$B556)*24,1))),""))</f>
        <v/>
      </c>
      <c r="U556" s="44">
        <f>IF(COUNTA($A556:$R556)=0,"",IFERROR(VLOOKUP($I556,'Settings'!$A$12:$B$15,2,FALSE),""))</f>
        <v/>
      </c>
      <c r="V556" s="45">
        <f>IF(COUNTA($A556:$R556)=0,"",IFERROR(IF(OR($B556="",$U556=""),"",$B556+$U556/24),""))</f>
        <v/>
      </c>
      <c r="W556" s="25">
        <f>IF(COUNTA($A556:$R556)=0,"",IFERROR(IF($V556="","",IF(OR($K556="Closed",$K556="Canceled"),IF(IF($P556="",$Q556,$P556)&lt;=$V556,"Met","Missed"),IF('Settings'!$B$8&gt;$V556,"Overdue","Within Target"))),""))</f>
        <v/>
      </c>
      <c r="X556" s="46">
        <f>IF(COUNTA($A556:$R556)=0,"",IFERROR(ROUND($S556/60*'Settings'!$B$5,2),0))</f>
        <v/>
      </c>
      <c r="Y556" s="46">
        <f>IF(COUNTA($A556:$R556)=0,"",IFERROR($R556+$X556,0))</f>
        <v/>
      </c>
      <c r="Z556" s="25">
        <f>IF(COUNTA($A556:$R556)=0,"",IFERROR(IF(OR($K556="Closed",$K556="Canceled"),"No",IF($O556="","Missing Due Date",IF(INT($O556)&lt;INT('Settings'!$B$8),"Overdue",IF(INT($O556)=INT('Settings'!$B$8),"Due Today",IF(INT($O556)&lt;=INT('Settings'!$B$8)+'Settings'!$B$6,"Due Soon","Upcoming"))))),"Check date"))</f>
        <v/>
      </c>
      <c r="AA556" s="27">
        <f>IF(COUNTA($A556:$R556)=0,"",IF($A556="","Missing ID",IF(COUNTIF($A$5:$A$1004,$A556)&gt;1,"Duplicate ID",IF(OR($B556="",$C556="",$D556="",$H556="",$I556="",$K556="",$L556="",$Q556=""),"Missing required field",IF(AND($K556="Closed",$P556=""),"Closed without Resolved At",IF(AND($P556&lt;&gt;"",$P556&lt;$B556),"Resolved before Reported",IF(AND($Q556&lt;&gt;"",$Q556&lt;$B556),"Last Updated before Reported","OK")))))))</f>
        <v/>
      </c>
    </row>
    <row r="557">
      <c r="A557" s="17" t="n"/>
      <c r="B557" s="41" t="n"/>
      <c r="C557" s="42" t="n"/>
      <c r="D557" s="17" t="n"/>
      <c r="E557" s="20" t="n"/>
      <c r="F557" s="17" t="n"/>
      <c r="G557" s="17" t="n"/>
      <c r="H557" s="17" t="n"/>
      <c r="I557" s="17" t="n"/>
      <c r="J557" s="41" t="n"/>
      <c r="K557" s="17" t="n"/>
      <c r="L557" s="17" t="n"/>
      <c r="M557" s="17" t="n"/>
      <c r="N557" s="20" t="n"/>
      <c r="O557" s="42" t="n"/>
      <c r="P557" s="41" t="n"/>
      <c r="Q557" s="41" t="n"/>
      <c r="R557" s="43" t="n"/>
      <c r="S557" s="22">
        <f>IF(COUNTA($A557:$R557)=0,"",IFERROR(IF($J557="","",MAX(0,ROUND((IF(OR($K557="Closed",$K557="Canceled"),IF($P557="",$Q557,$P557),'Settings'!$B$8)-$J557)*1440,0))),""))</f>
        <v/>
      </c>
      <c r="T557" s="44">
        <f>IF(COUNTA($A557:$R557)=0,"",IFERROR(IF($B557="","",MAX(0,ROUND((IF(OR($K557="Closed",$K557="Canceled"),IF($P557="",$Q557,$P557),'Settings'!$B$8)-$B557)*24,1))),""))</f>
        <v/>
      </c>
      <c r="U557" s="44">
        <f>IF(COUNTA($A557:$R557)=0,"",IFERROR(VLOOKUP($I557,'Settings'!$A$12:$B$15,2,FALSE),""))</f>
        <v/>
      </c>
      <c r="V557" s="45">
        <f>IF(COUNTA($A557:$R557)=0,"",IFERROR(IF(OR($B557="",$U557=""),"",$B557+$U557/24),""))</f>
        <v/>
      </c>
      <c r="W557" s="25">
        <f>IF(COUNTA($A557:$R557)=0,"",IFERROR(IF($V557="","",IF(OR($K557="Closed",$K557="Canceled"),IF(IF($P557="",$Q557,$P557)&lt;=$V557,"Met","Missed"),IF('Settings'!$B$8&gt;$V557,"Overdue","Within Target"))),""))</f>
        <v/>
      </c>
      <c r="X557" s="46">
        <f>IF(COUNTA($A557:$R557)=0,"",IFERROR(ROUND($S557/60*'Settings'!$B$5,2),0))</f>
        <v/>
      </c>
      <c r="Y557" s="46">
        <f>IF(COUNTA($A557:$R557)=0,"",IFERROR($R557+$X557,0))</f>
        <v/>
      </c>
      <c r="Z557" s="25">
        <f>IF(COUNTA($A557:$R557)=0,"",IFERROR(IF(OR($K557="Closed",$K557="Canceled"),"No",IF($O557="","Missing Due Date",IF(INT($O557)&lt;INT('Settings'!$B$8),"Overdue",IF(INT($O557)=INT('Settings'!$B$8),"Due Today",IF(INT($O557)&lt;=INT('Settings'!$B$8)+'Settings'!$B$6,"Due Soon","Upcoming"))))),"Check date"))</f>
        <v/>
      </c>
      <c r="AA557" s="27">
        <f>IF(COUNTA($A557:$R557)=0,"",IF($A557="","Missing ID",IF(COUNTIF($A$5:$A$1004,$A557)&gt;1,"Duplicate ID",IF(OR($B557="",$C557="",$D557="",$H557="",$I557="",$K557="",$L557="",$Q557=""),"Missing required field",IF(AND($K557="Closed",$P557=""),"Closed without Resolved At",IF(AND($P557&lt;&gt;"",$P557&lt;$B557),"Resolved before Reported",IF(AND($Q557&lt;&gt;"",$Q557&lt;$B557),"Last Updated before Reported","OK")))))))</f>
        <v/>
      </c>
    </row>
    <row r="558">
      <c r="A558" s="17" t="n"/>
      <c r="B558" s="41" t="n"/>
      <c r="C558" s="42" t="n"/>
      <c r="D558" s="17" t="n"/>
      <c r="E558" s="20" t="n"/>
      <c r="F558" s="17" t="n"/>
      <c r="G558" s="17" t="n"/>
      <c r="H558" s="17" t="n"/>
      <c r="I558" s="17" t="n"/>
      <c r="J558" s="41" t="n"/>
      <c r="K558" s="17" t="n"/>
      <c r="L558" s="17" t="n"/>
      <c r="M558" s="17" t="n"/>
      <c r="N558" s="20" t="n"/>
      <c r="O558" s="42" t="n"/>
      <c r="P558" s="41" t="n"/>
      <c r="Q558" s="41" t="n"/>
      <c r="R558" s="43" t="n"/>
      <c r="S558" s="22">
        <f>IF(COUNTA($A558:$R558)=0,"",IFERROR(IF($J558="","",MAX(0,ROUND((IF(OR($K558="Closed",$K558="Canceled"),IF($P558="",$Q558,$P558),'Settings'!$B$8)-$J558)*1440,0))),""))</f>
        <v/>
      </c>
      <c r="T558" s="44">
        <f>IF(COUNTA($A558:$R558)=0,"",IFERROR(IF($B558="","",MAX(0,ROUND((IF(OR($K558="Closed",$K558="Canceled"),IF($P558="",$Q558,$P558),'Settings'!$B$8)-$B558)*24,1))),""))</f>
        <v/>
      </c>
      <c r="U558" s="44">
        <f>IF(COUNTA($A558:$R558)=0,"",IFERROR(VLOOKUP($I558,'Settings'!$A$12:$B$15,2,FALSE),""))</f>
        <v/>
      </c>
      <c r="V558" s="45">
        <f>IF(COUNTA($A558:$R558)=0,"",IFERROR(IF(OR($B558="",$U558=""),"",$B558+$U558/24),""))</f>
        <v/>
      </c>
      <c r="W558" s="25">
        <f>IF(COUNTA($A558:$R558)=0,"",IFERROR(IF($V558="","",IF(OR($K558="Closed",$K558="Canceled"),IF(IF($P558="",$Q558,$P558)&lt;=$V558,"Met","Missed"),IF('Settings'!$B$8&gt;$V558,"Overdue","Within Target"))),""))</f>
        <v/>
      </c>
      <c r="X558" s="46">
        <f>IF(COUNTA($A558:$R558)=0,"",IFERROR(ROUND($S558/60*'Settings'!$B$5,2),0))</f>
        <v/>
      </c>
      <c r="Y558" s="46">
        <f>IF(COUNTA($A558:$R558)=0,"",IFERROR($R558+$X558,0))</f>
        <v/>
      </c>
      <c r="Z558" s="25">
        <f>IF(COUNTA($A558:$R558)=0,"",IFERROR(IF(OR($K558="Closed",$K558="Canceled"),"No",IF($O558="","Missing Due Date",IF(INT($O558)&lt;INT('Settings'!$B$8),"Overdue",IF(INT($O558)=INT('Settings'!$B$8),"Due Today",IF(INT($O558)&lt;=INT('Settings'!$B$8)+'Settings'!$B$6,"Due Soon","Upcoming"))))),"Check date"))</f>
        <v/>
      </c>
      <c r="AA558" s="27">
        <f>IF(COUNTA($A558:$R558)=0,"",IF($A558="","Missing ID",IF(COUNTIF($A$5:$A$1004,$A558)&gt;1,"Duplicate ID",IF(OR($B558="",$C558="",$D558="",$H558="",$I558="",$K558="",$L558="",$Q558=""),"Missing required field",IF(AND($K558="Closed",$P558=""),"Closed without Resolved At",IF(AND($P558&lt;&gt;"",$P558&lt;$B558),"Resolved before Reported",IF(AND($Q558&lt;&gt;"",$Q558&lt;$B558),"Last Updated before Reported","OK")))))))</f>
        <v/>
      </c>
    </row>
    <row r="559">
      <c r="A559" s="17" t="n"/>
      <c r="B559" s="41" t="n"/>
      <c r="C559" s="42" t="n"/>
      <c r="D559" s="17" t="n"/>
      <c r="E559" s="20" t="n"/>
      <c r="F559" s="17" t="n"/>
      <c r="G559" s="17" t="n"/>
      <c r="H559" s="17" t="n"/>
      <c r="I559" s="17" t="n"/>
      <c r="J559" s="41" t="n"/>
      <c r="K559" s="17" t="n"/>
      <c r="L559" s="17" t="n"/>
      <c r="M559" s="17" t="n"/>
      <c r="N559" s="20" t="n"/>
      <c r="O559" s="42" t="n"/>
      <c r="P559" s="41" t="n"/>
      <c r="Q559" s="41" t="n"/>
      <c r="R559" s="43" t="n"/>
      <c r="S559" s="22">
        <f>IF(COUNTA($A559:$R559)=0,"",IFERROR(IF($J559="","",MAX(0,ROUND((IF(OR($K559="Closed",$K559="Canceled"),IF($P559="",$Q559,$P559),'Settings'!$B$8)-$J559)*1440,0))),""))</f>
        <v/>
      </c>
      <c r="T559" s="44">
        <f>IF(COUNTA($A559:$R559)=0,"",IFERROR(IF($B559="","",MAX(0,ROUND((IF(OR($K559="Closed",$K559="Canceled"),IF($P559="",$Q559,$P559),'Settings'!$B$8)-$B559)*24,1))),""))</f>
        <v/>
      </c>
      <c r="U559" s="44">
        <f>IF(COUNTA($A559:$R559)=0,"",IFERROR(VLOOKUP($I559,'Settings'!$A$12:$B$15,2,FALSE),""))</f>
        <v/>
      </c>
      <c r="V559" s="45">
        <f>IF(COUNTA($A559:$R559)=0,"",IFERROR(IF(OR($B559="",$U559=""),"",$B559+$U559/24),""))</f>
        <v/>
      </c>
      <c r="W559" s="25">
        <f>IF(COUNTA($A559:$R559)=0,"",IFERROR(IF($V559="","",IF(OR($K559="Closed",$K559="Canceled"),IF(IF($P559="",$Q559,$P559)&lt;=$V559,"Met","Missed"),IF('Settings'!$B$8&gt;$V559,"Overdue","Within Target"))),""))</f>
        <v/>
      </c>
      <c r="X559" s="46">
        <f>IF(COUNTA($A559:$R559)=0,"",IFERROR(ROUND($S559/60*'Settings'!$B$5,2),0))</f>
        <v/>
      </c>
      <c r="Y559" s="46">
        <f>IF(COUNTA($A559:$R559)=0,"",IFERROR($R559+$X559,0))</f>
        <v/>
      </c>
      <c r="Z559" s="25">
        <f>IF(COUNTA($A559:$R559)=0,"",IFERROR(IF(OR($K559="Closed",$K559="Canceled"),"No",IF($O559="","Missing Due Date",IF(INT($O559)&lt;INT('Settings'!$B$8),"Overdue",IF(INT($O559)=INT('Settings'!$B$8),"Due Today",IF(INT($O559)&lt;=INT('Settings'!$B$8)+'Settings'!$B$6,"Due Soon","Upcoming"))))),"Check date"))</f>
        <v/>
      </c>
      <c r="AA559" s="27">
        <f>IF(COUNTA($A559:$R559)=0,"",IF($A559="","Missing ID",IF(COUNTIF($A$5:$A$1004,$A559)&gt;1,"Duplicate ID",IF(OR($B559="",$C559="",$D559="",$H559="",$I559="",$K559="",$L559="",$Q559=""),"Missing required field",IF(AND($K559="Closed",$P559=""),"Closed without Resolved At",IF(AND($P559&lt;&gt;"",$P559&lt;$B559),"Resolved before Reported",IF(AND($Q559&lt;&gt;"",$Q559&lt;$B559),"Last Updated before Reported","OK")))))))</f>
        <v/>
      </c>
    </row>
    <row r="560">
      <c r="A560" s="17" t="n"/>
      <c r="B560" s="41" t="n"/>
      <c r="C560" s="42" t="n"/>
      <c r="D560" s="17" t="n"/>
      <c r="E560" s="20" t="n"/>
      <c r="F560" s="17" t="n"/>
      <c r="G560" s="17" t="n"/>
      <c r="H560" s="17" t="n"/>
      <c r="I560" s="17" t="n"/>
      <c r="J560" s="41" t="n"/>
      <c r="K560" s="17" t="n"/>
      <c r="L560" s="17" t="n"/>
      <c r="M560" s="17" t="n"/>
      <c r="N560" s="20" t="n"/>
      <c r="O560" s="42" t="n"/>
      <c r="P560" s="41" t="n"/>
      <c r="Q560" s="41" t="n"/>
      <c r="R560" s="43" t="n"/>
      <c r="S560" s="22">
        <f>IF(COUNTA($A560:$R560)=0,"",IFERROR(IF($J560="","",MAX(0,ROUND((IF(OR($K560="Closed",$K560="Canceled"),IF($P560="",$Q560,$P560),'Settings'!$B$8)-$J560)*1440,0))),""))</f>
        <v/>
      </c>
      <c r="T560" s="44">
        <f>IF(COUNTA($A560:$R560)=0,"",IFERROR(IF($B560="","",MAX(0,ROUND((IF(OR($K560="Closed",$K560="Canceled"),IF($P560="",$Q560,$P560),'Settings'!$B$8)-$B560)*24,1))),""))</f>
        <v/>
      </c>
      <c r="U560" s="44">
        <f>IF(COUNTA($A560:$R560)=0,"",IFERROR(VLOOKUP($I560,'Settings'!$A$12:$B$15,2,FALSE),""))</f>
        <v/>
      </c>
      <c r="V560" s="45">
        <f>IF(COUNTA($A560:$R560)=0,"",IFERROR(IF(OR($B560="",$U560=""),"",$B560+$U560/24),""))</f>
        <v/>
      </c>
      <c r="W560" s="25">
        <f>IF(COUNTA($A560:$R560)=0,"",IFERROR(IF($V560="","",IF(OR($K560="Closed",$K560="Canceled"),IF(IF($P560="",$Q560,$P560)&lt;=$V560,"Met","Missed"),IF('Settings'!$B$8&gt;$V560,"Overdue","Within Target"))),""))</f>
        <v/>
      </c>
      <c r="X560" s="46">
        <f>IF(COUNTA($A560:$R560)=0,"",IFERROR(ROUND($S560/60*'Settings'!$B$5,2),0))</f>
        <v/>
      </c>
      <c r="Y560" s="46">
        <f>IF(COUNTA($A560:$R560)=0,"",IFERROR($R560+$X560,0))</f>
        <v/>
      </c>
      <c r="Z560" s="25">
        <f>IF(COUNTA($A560:$R560)=0,"",IFERROR(IF(OR($K560="Closed",$K560="Canceled"),"No",IF($O560="","Missing Due Date",IF(INT($O560)&lt;INT('Settings'!$B$8),"Overdue",IF(INT($O560)=INT('Settings'!$B$8),"Due Today",IF(INT($O560)&lt;=INT('Settings'!$B$8)+'Settings'!$B$6,"Due Soon","Upcoming"))))),"Check date"))</f>
        <v/>
      </c>
      <c r="AA560" s="27">
        <f>IF(COUNTA($A560:$R560)=0,"",IF($A560="","Missing ID",IF(COUNTIF($A$5:$A$1004,$A560)&gt;1,"Duplicate ID",IF(OR($B560="",$C560="",$D560="",$H560="",$I560="",$K560="",$L560="",$Q560=""),"Missing required field",IF(AND($K560="Closed",$P560=""),"Closed without Resolved At",IF(AND($P560&lt;&gt;"",$P560&lt;$B560),"Resolved before Reported",IF(AND($Q560&lt;&gt;"",$Q560&lt;$B560),"Last Updated before Reported","OK")))))))</f>
        <v/>
      </c>
    </row>
    <row r="561">
      <c r="A561" s="17" t="n"/>
      <c r="B561" s="41" t="n"/>
      <c r="C561" s="42" t="n"/>
      <c r="D561" s="17" t="n"/>
      <c r="E561" s="20" t="n"/>
      <c r="F561" s="17" t="n"/>
      <c r="G561" s="17" t="n"/>
      <c r="H561" s="17" t="n"/>
      <c r="I561" s="17" t="n"/>
      <c r="J561" s="41" t="n"/>
      <c r="K561" s="17" t="n"/>
      <c r="L561" s="17" t="n"/>
      <c r="M561" s="17" t="n"/>
      <c r="N561" s="20" t="n"/>
      <c r="O561" s="42" t="n"/>
      <c r="P561" s="41" t="n"/>
      <c r="Q561" s="41" t="n"/>
      <c r="R561" s="43" t="n"/>
      <c r="S561" s="22">
        <f>IF(COUNTA($A561:$R561)=0,"",IFERROR(IF($J561="","",MAX(0,ROUND((IF(OR($K561="Closed",$K561="Canceled"),IF($P561="",$Q561,$P561),'Settings'!$B$8)-$J561)*1440,0))),""))</f>
        <v/>
      </c>
      <c r="T561" s="44">
        <f>IF(COUNTA($A561:$R561)=0,"",IFERROR(IF($B561="","",MAX(0,ROUND((IF(OR($K561="Closed",$K561="Canceled"),IF($P561="",$Q561,$P561),'Settings'!$B$8)-$B561)*24,1))),""))</f>
        <v/>
      </c>
      <c r="U561" s="44">
        <f>IF(COUNTA($A561:$R561)=0,"",IFERROR(VLOOKUP($I561,'Settings'!$A$12:$B$15,2,FALSE),""))</f>
        <v/>
      </c>
      <c r="V561" s="45">
        <f>IF(COUNTA($A561:$R561)=0,"",IFERROR(IF(OR($B561="",$U561=""),"",$B561+$U561/24),""))</f>
        <v/>
      </c>
      <c r="W561" s="25">
        <f>IF(COUNTA($A561:$R561)=0,"",IFERROR(IF($V561="","",IF(OR($K561="Closed",$K561="Canceled"),IF(IF($P561="",$Q561,$P561)&lt;=$V561,"Met","Missed"),IF('Settings'!$B$8&gt;$V561,"Overdue","Within Target"))),""))</f>
        <v/>
      </c>
      <c r="X561" s="46">
        <f>IF(COUNTA($A561:$R561)=0,"",IFERROR(ROUND($S561/60*'Settings'!$B$5,2),0))</f>
        <v/>
      </c>
      <c r="Y561" s="46">
        <f>IF(COUNTA($A561:$R561)=0,"",IFERROR($R561+$X561,0))</f>
        <v/>
      </c>
      <c r="Z561" s="25">
        <f>IF(COUNTA($A561:$R561)=0,"",IFERROR(IF(OR($K561="Closed",$K561="Canceled"),"No",IF($O561="","Missing Due Date",IF(INT($O561)&lt;INT('Settings'!$B$8),"Overdue",IF(INT($O561)=INT('Settings'!$B$8),"Due Today",IF(INT($O561)&lt;=INT('Settings'!$B$8)+'Settings'!$B$6,"Due Soon","Upcoming"))))),"Check date"))</f>
        <v/>
      </c>
      <c r="AA561" s="27">
        <f>IF(COUNTA($A561:$R561)=0,"",IF($A561="","Missing ID",IF(COUNTIF($A$5:$A$1004,$A561)&gt;1,"Duplicate ID",IF(OR($B561="",$C561="",$D561="",$H561="",$I561="",$K561="",$L561="",$Q561=""),"Missing required field",IF(AND($K561="Closed",$P561=""),"Closed without Resolved At",IF(AND($P561&lt;&gt;"",$P561&lt;$B561),"Resolved before Reported",IF(AND($Q561&lt;&gt;"",$Q561&lt;$B561),"Last Updated before Reported","OK")))))))</f>
        <v/>
      </c>
    </row>
    <row r="562">
      <c r="A562" s="17" t="n"/>
      <c r="B562" s="41" t="n"/>
      <c r="C562" s="42" t="n"/>
      <c r="D562" s="17" t="n"/>
      <c r="E562" s="20" t="n"/>
      <c r="F562" s="17" t="n"/>
      <c r="G562" s="17" t="n"/>
      <c r="H562" s="17" t="n"/>
      <c r="I562" s="17" t="n"/>
      <c r="J562" s="41" t="n"/>
      <c r="K562" s="17" t="n"/>
      <c r="L562" s="17" t="n"/>
      <c r="M562" s="17" t="n"/>
      <c r="N562" s="20" t="n"/>
      <c r="O562" s="42" t="n"/>
      <c r="P562" s="41" t="n"/>
      <c r="Q562" s="41" t="n"/>
      <c r="R562" s="43" t="n"/>
      <c r="S562" s="22">
        <f>IF(COUNTA($A562:$R562)=0,"",IFERROR(IF($J562="","",MAX(0,ROUND((IF(OR($K562="Closed",$K562="Canceled"),IF($P562="",$Q562,$P562),'Settings'!$B$8)-$J562)*1440,0))),""))</f>
        <v/>
      </c>
      <c r="T562" s="44">
        <f>IF(COUNTA($A562:$R562)=0,"",IFERROR(IF($B562="","",MAX(0,ROUND((IF(OR($K562="Closed",$K562="Canceled"),IF($P562="",$Q562,$P562),'Settings'!$B$8)-$B562)*24,1))),""))</f>
        <v/>
      </c>
      <c r="U562" s="44">
        <f>IF(COUNTA($A562:$R562)=0,"",IFERROR(VLOOKUP($I562,'Settings'!$A$12:$B$15,2,FALSE),""))</f>
        <v/>
      </c>
      <c r="V562" s="45">
        <f>IF(COUNTA($A562:$R562)=0,"",IFERROR(IF(OR($B562="",$U562=""),"",$B562+$U562/24),""))</f>
        <v/>
      </c>
      <c r="W562" s="25">
        <f>IF(COUNTA($A562:$R562)=0,"",IFERROR(IF($V562="","",IF(OR($K562="Closed",$K562="Canceled"),IF(IF($P562="",$Q562,$P562)&lt;=$V562,"Met","Missed"),IF('Settings'!$B$8&gt;$V562,"Overdue","Within Target"))),""))</f>
        <v/>
      </c>
      <c r="X562" s="46">
        <f>IF(COUNTA($A562:$R562)=0,"",IFERROR(ROUND($S562/60*'Settings'!$B$5,2),0))</f>
        <v/>
      </c>
      <c r="Y562" s="46">
        <f>IF(COUNTA($A562:$R562)=0,"",IFERROR($R562+$X562,0))</f>
        <v/>
      </c>
      <c r="Z562" s="25">
        <f>IF(COUNTA($A562:$R562)=0,"",IFERROR(IF(OR($K562="Closed",$K562="Canceled"),"No",IF($O562="","Missing Due Date",IF(INT($O562)&lt;INT('Settings'!$B$8),"Overdue",IF(INT($O562)=INT('Settings'!$B$8),"Due Today",IF(INT($O562)&lt;=INT('Settings'!$B$8)+'Settings'!$B$6,"Due Soon","Upcoming"))))),"Check date"))</f>
        <v/>
      </c>
      <c r="AA562" s="27">
        <f>IF(COUNTA($A562:$R562)=0,"",IF($A562="","Missing ID",IF(COUNTIF($A$5:$A$1004,$A562)&gt;1,"Duplicate ID",IF(OR($B562="",$C562="",$D562="",$H562="",$I562="",$K562="",$L562="",$Q562=""),"Missing required field",IF(AND($K562="Closed",$P562=""),"Closed without Resolved At",IF(AND($P562&lt;&gt;"",$P562&lt;$B562),"Resolved before Reported",IF(AND($Q562&lt;&gt;"",$Q562&lt;$B562),"Last Updated before Reported","OK")))))))</f>
        <v/>
      </c>
    </row>
    <row r="563">
      <c r="A563" s="17" t="n"/>
      <c r="B563" s="41" t="n"/>
      <c r="C563" s="42" t="n"/>
      <c r="D563" s="17" t="n"/>
      <c r="E563" s="20" t="n"/>
      <c r="F563" s="17" t="n"/>
      <c r="G563" s="17" t="n"/>
      <c r="H563" s="17" t="n"/>
      <c r="I563" s="17" t="n"/>
      <c r="J563" s="41" t="n"/>
      <c r="K563" s="17" t="n"/>
      <c r="L563" s="17" t="n"/>
      <c r="M563" s="17" t="n"/>
      <c r="N563" s="20" t="n"/>
      <c r="O563" s="42" t="n"/>
      <c r="P563" s="41" t="n"/>
      <c r="Q563" s="41" t="n"/>
      <c r="R563" s="43" t="n"/>
      <c r="S563" s="22">
        <f>IF(COUNTA($A563:$R563)=0,"",IFERROR(IF($J563="","",MAX(0,ROUND((IF(OR($K563="Closed",$K563="Canceled"),IF($P563="",$Q563,$P563),'Settings'!$B$8)-$J563)*1440,0))),""))</f>
        <v/>
      </c>
      <c r="T563" s="44">
        <f>IF(COUNTA($A563:$R563)=0,"",IFERROR(IF($B563="","",MAX(0,ROUND((IF(OR($K563="Closed",$K563="Canceled"),IF($P563="",$Q563,$P563),'Settings'!$B$8)-$B563)*24,1))),""))</f>
        <v/>
      </c>
      <c r="U563" s="44">
        <f>IF(COUNTA($A563:$R563)=0,"",IFERROR(VLOOKUP($I563,'Settings'!$A$12:$B$15,2,FALSE),""))</f>
        <v/>
      </c>
      <c r="V563" s="45">
        <f>IF(COUNTA($A563:$R563)=0,"",IFERROR(IF(OR($B563="",$U563=""),"",$B563+$U563/24),""))</f>
        <v/>
      </c>
      <c r="W563" s="25">
        <f>IF(COUNTA($A563:$R563)=0,"",IFERROR(IF($V563="","",IF(OR($K563="Closed",$K563="Canceled"),IF(IF($P563="",$Q563,$P563)&lt;=$V563,"Met","Missed"),IF('Settings'!$B$8&gt;$V563,"Overdue","Within Target"))),""))</f>
        <v/>
      </c>
      <c r="X563" s="46">
        <f>IF(COUNTA($A563:$R563)=0,"",IFERROR(ROUND($S563/60*'Settings'!$B$5,2),0))</f>
        <v/>
      </c>
      <c r="Y563" s="46">
        <f>IF(COUNTA($A563:$R563)=0,"",IFERROR($R563+$X563,0))</f>
        <v/>
      </c>
      <c r="Z563" s="25">
        <f>IF(COUNTA($A563:$R563)=0,"",IFERROR(IF(OR($K563="Closed",$K563="Canceled"),"No",IF($O563="","Missing Due Date",IF(INT($O563)&lt;INT('Settings'!$B$8),"Overdue",IF(INT($O563)=INT('Settings'!$B$8),"Due Today",IF(INT($O563)&lt;=INT('Settings'!$B$8)+'Settings'!$B$6,"Due Soon","Upcoming"))))),"Check date"))</f>
        <v/>
      </c>
      <c r="AA563" s="27">
        <f>IF(COUNTA($A563:$R563)=0,"",IF($A563="","Missing ID",IF(COUNTIF($A$5:$A$1004,$A563)&gt;1,"Duplicate ID",IF(OR($B563="",$C563="",$D563="",$H563="",$I563="",$K563="",$L563="",$Q563=""),"Missing required field",IF(AND($K563="Closed",$P563=""),"Closed without Resolved At",IF(AND($P563&lt;&gt;"",$P563&lt;$B563),"Resolved before Reported",IF(AND($Q563&lt;&gt;"",$Q563&lt;$B563),"Last Updated before Reported","OK")))))))</f>
        <v/>
      </c>
    </row>
    <row r="564">
      <c r="A564" s="17" t="n"/>
      <c r="B564" s="41" t="n"/>
      <c r="C564" s="42" t="n"/>
      <c r="D564" s="17" t="n"/>
      <c r="E564" s="20" t="n"/>
      <c r="F564" s="17" t="n"/>
      <c r="G564" s="17" t="n"/>
      <c r="H564" s="17" t="n"/>
      <c r="I564" s="17" t="n"/>
      <c r="J564" s="41" t="n"/>
      <c r="K564" s="17" t="n"/>
      <c r="L564" s="17" t="n"/>
      <c r="M564" s="17" t="n"/>
      <c r="N564" s="20" t="n"/>
      <c r="O564" s="42" t="n"/>
      <c r="P564" s="41" t="n"/>
      <c r="Q564" s="41" t="n"/>
      <c r="R564" s="43" t="n"/>
      <c r="S564" s="22">
        <f>IF(COUNTA($A564:$R564)=0,"",IFERROR(IF($J564="","",MAX(0,ROUND((IF(OR($K564="Closed",$K564="Canceled"),IF($P564="",$Q564,$P564),'Settings'!$B$8)-$J564)*1440,0))),""))</f>
        <v/>
      </c>
      <c r="T564" s="44">
        <f>IF(COUNTA($A564:$R564)=0,"",IFERROR(IF($B564="","",MAX(0,ROUND((IF(OR($K564="Closed",$K564="Canceled"),IF($P564="",$Q564,$P564),'Settings'!$B$8)-$B564)*24,1))),""))</f>
        <v/>
      </c>
      <c r="U564" s="44">
        <f>IF(COUNTA($A564:$R564)=0,"",IFERROR(VLOOKUP($I564,'Settings'!$A$12:$B$15,2,FALSE),""))</f>
        <v/>
      </c>
      <c r="V564" s="45">
        <f>IF(COUNTA($A564:$R564)=0,"",IFERROR(IF(OR($B564="",$U564=""),"",$B564+$U564/24),""))</f>
        <v/>
      </c>
      <c r="W564" s="25">
        <f>IF(COUNTA($A564:$R564)=0,"",IFERROR(IF($V564="","",IF(OR($K564="Closed",$K564="Canceled"),IF(IF($P564="",$Q564,$P564)&lt;=$V564,"Met","Missed"),IF('Settings'!$B$8&gt;$V564,"Overdue","Within Target"))),""))</f>
        <v/>
      </c>
      <c r="X564" s="46">
        <f>IF(COUNTA($A564:$R564)=0,"",IFERROR(ROUND($S564/60*'Settings'!$B$5,2),0))</f>
        <v/>
      </c>
      <c r="Y564" s="46">
        <f>IF(COUNTA($A564:$R564)=0,"",IFERROR($R564+$X564,0))</f>
        <v/>
      </c>
      <c r="Z564" s="25">
        <f>IF(COUNTA($A564:$R564)=0,"",IFERROR(IF(OR($K564="Closed",$K564="Canceled"),"No",IF($O564="","Missing Due Date",IF(INT($O564)&lt;INT('Settings'!$B$8),"Overdue",IF(INT($O564)=INT('Settings'!$B$8),"Due Today",IF(INT($O564)&lt;=INT('Settings'!$B$8)+'Settings'!$B$6,"Due Soon","Upcoming"))))),"Check date"))</f>
        <v/>
      </c>
      <c r="AA564" s="27">
        <f>IF(COUNTA($A564:$R564)=0,"",IF($A564="","Missing ID",IF(COUNTIF($A$5:$A$1004,$A564)&gt;1,"Duplicate ID",IF(OR($B564="",$C564="",$D564="",$H564="",$I564="",$K564="",$L564="",$Q564=""),"Missing required field",IF(AND($K564="Closed",$P564=""),"Closed without Resolved At",IF(AND($P564&lt;&gt;"",$P564&lt;$B564),"Resolved before Reported",IF(AND($Q564&lt;&gt;"",$Q564&lt;$B564),"Last Updated before Reported","OK")))))))</f>
        <v/>
      </c>
    </row>
    <row r="565">
      <c r="A565" s="17" t="n"/>
      <c r="B565" s="41" t="n"/>
      <c r="C565" s="42" t="n"/>
      <c r="D565" s="17" t="n"/>
      <c r="E565" s="20" t="n"/>
      <c r="F565" s="17" t="n"/>
      <c r="G565" s="17" t="n"/>
      <c r="H565" s="17" t="n"/>
      <c r="I565" s="17" t="n"/>
      <c r="J565" s="41" t="n"/>
      <c r="K565" s="17" t="n"/>
      <c r="L565" s="17" t="n"/>
      <c r="M565" s="17" t="n"/>
      <c r="N565" s="20" t="n"/>
      <c r="O565" s="42" t="n"/>
      <c r="P565" s="41" t="n"/>
      <c r="Q565" s="41" t="n"/>
      <c r="R565" s="43" t="n"/>
      <c r="S565" s="22">
        <f>IF(COUNTA($A565:$R565)=0,"",IFERROR(IF($J565="","",MAX(0,ROUND((IF(OR($K565="Closed",$K565="Canceled"),IF($P565="",$Q565,$P565),'Settings'!$B$8)-$J565)*1440,0))),""))</f>
        <v/>
      </c>
      <c r="T565" s="44">
        <f>IF(COUNTA($A565:$R565)=0,"",IFERROR(IF($B565="","",MAX(0,ROUND((IF(OR($K565="Closed",$K565="Canceled"),IF($P565="",$Q565,$P565),'Settings'!$B$8)-$B565)*24,1))),""))</f>
        <v/>
      </c>
      <c r="U565" s="44">
        <f>IF(COUNTA($A565:$R565)=0,"",IFERROR(VLOOKUP($I565,'Settings'!$A$12:$B$15,2,FALSE),""))</f>
        <v/>
      </c>
      <c r="V565" s="45">
        <f>IF(COUNTA($A565:$R565)=0,"",IFERROR(IF(OR($B565="",$U565=""),"",$B565+$U565/24),""))</f>
        <v/>
      </c>
      <c r="W565" s="25">
        <f>IF(COUNTA($A565:$R565)=0,"",IFERROR(IF($V565="","",IF(OR($K565="Closed",$K565="Canceled"),IF(IF($P565="",$Q565,$P565)&lt;=$V565,"Met","Missed"),IF('Settings'!$B$8&gt;$V565,"Overdue","Within Target"))),""))</f>
        <v/>
      </c>
      <c r="X565" s="46">
        <f>IF(COUNTA($A565:$R565)=0,"",IFERROR(ROUND($S565/60*'Settings'!$B$5,2),0))</f>
        <v/>
      </c>
      <c r="Y565" s="46">
        <f>IF(COUNTA($A565:$R565)=0,"",IFERROR($R565+$X565,0))</f>
        <v/>
      </c>
      <c r="Z565" s="25">
        <f>IF(COUNTA($A565:$R565)=0,"",IFERROR(IF(OR($K565="Closed",$K565="Canceled"),"No",IF($O565="","Missing Due Date",IF(INT($O565)&lt;INT('Settings'!$B$8),"Overdue",IF(INT($O565)=INT('Settings'!$B$8),"Due Today",IF(INT($O565)&lt;=INT('Settings'!$B$8)+'Settings'!$B$6,"Due Soon","Upcoming"))))),"Check date"))</f>
        <v/>
      </c>
      <c r="AA565" s="27">
        <f>IF(COUNTA($A565:$R565)=0,"",IF($A565="","Missing ID",IF(COUNTIF($A$5:$A$1004,$A565)&gt;1,"Duplicate ID",IF(OR($B565="",$C565="",$D565="",$H565="",$I565="",$K565="",$L565="",$Q565=""),"Missing required field",IF(AND($K565="Closed",$P565=""),"Closed without Resolved At",IF(AND($P565&lt;&gt;"",$P565&lt;$B565),"Resolved before Reported",IF(AND($Q565&lt;&gt;"",$Q565&lt;$B565),"Last Updated before Reported","OK")))))))</f>
        <v/>
      </c>
    </row>
    <row r="566">
      <c r="A566" s="17" t="n"/>
      <c r="B566" s="41" t="n"/>
      <c r="C566" s="42" t="n"/>
      <c r="D566" s="17" t="n"/>
      <c r="E566" s="20" t="n"/>
      <c r="F566" s="17" t="n"/>
      <c r="G566" s="17" t="n"/>
      <c r="H566" s="17" t="n"/>
      <c r="I566" s="17" t="n"/>
      <c r="J566" s="41" t="n"/>
      <c r="K566" s="17" t="n"/>
      <c r="L566" s="17" t="n"/>
      <c r="M566" s="17" t="n"/>
      <c r="N566" s="20" t="n"/>
      <c r="O566" s="42" t="n"/>
      <c r="P566" s="41" t="n"/>
      <c r="Q566" s="41" t="n"/>
      <c r="R566" s="43" t="n"/>
      <c r="S566" s="22">
        <f>IF(COUNTA($A566:$R566)=0,"",IFERROR(IF($J566="","",MAX(0,ROUND((IF(OR($K566="Closed",$K566="Canceled"),IF($P566="",$Q566,$P566),'Settings'!$B$8)-$J566)*1440,0))),""))</f>
        <v/>
      </c>
      <c r="T566" s="44">
        <f>IF(COUNTA($A566:$R566)=0,"",IFERROR(IF($B566="","",MAX(0,ROUND((IF(OR($K566="Closed",$K566="Canceled"),IF($P566="",$Q566,$P566),'Settings'!$B$8)-$B566)*24,1))),""))</f>
        <v/>
      </c>
      <c r="U566" s="44">
        <f>IF(COUNTA($A566:$R566)=0,"",IFERROR(VLOOKUP($I566,'Settings'!$A$12:$B$15,2,FALSE),""))</f>
        <v/>
      </c>
      <c r="V566" s="45">
        <f>IF(COUNTA($A566:$R566)=0,"",IFERROR(IF(OR($B566="",$U566=""),"",$B566+$U566/24),""))</f>
        <v/>
      </c>
      <c r="W566" s="25">
        <f>IF(COUNTA($A566:$R566)=0,"",IFERROR(IF($V566="","",IF(OR($K566="Closed",$K566="Canceled"),IF(IF($P566="",$Q566,$P566)&lt;=$V566,"Met","Missed"),IF('Settings'!$B$8&gt;$V566,"Overdue","Within Target"))),""))</f>
        <v/>
      </c>
      <c r="X566" s="46">
        <f>IF(COUNTA($A566:$R566)=0,"",IFERROR(ROUND($S566/60*'Settings'!$B$5,2),0))</f>
        <v/>
      </c>
      <c r="Y566" s="46">
        <f>IF(COUNTA($A566:$R566)=0,"",IFERROR($R566+$X566,0))</f>
        <v/>
      </c>
      <c r="Z566" s="25">
        <f>IF(COUNTA($A566:$R566)=0,"",IFERROR(IF(OR($K566="Closed",$K566="Canceled"),"No",IF($O566="","Missing Due Date",IF(INT($O566)&lt;INT('Settings'!$B$8),"Overdue",IF(INT($O566)=INT('Settings'!$B$8),"Due Today",IF(INT($O566)&lt;=INT('Settings'!$B$8)+'Settings'!$B$6,"Due Soon","Upcoming"))))),"Check date"))</f>
        <v/>
      </c>
      <c r="AA566" s="27">
        <f>IF(COUNTA($A566:$R566)=0,"",IF($A566="","Missing ID",IF(COUNTIF($A$5:$A$1004,$A566)&gt;1,"Duplicate ID",IF(OR($B566="",$C566="",$D566="",$H566="",$I566="",$K566="",$L566="",$Q566=""),"Missing required field",IF(AND($K566="Closed",$P566=""),"Closed without Resolved At",IF(AND($P566&lt;&gt;"",$P566&lt;$B566),"Resolved before Reported",IF(AND($Q566&lt;&gt;"",$Q566&lt;$B566),"Last Updated before Reported","OK")))))))</f>
        <v/>
      </c>
    </row>
    <row r="567">
      <c r="A567" s="17" t="n"/>
      <c r="B567" s="41" t="n"/>
      <c r="C567" s="42" t="n"/>
      <c r="D567" s="17" t="n"/>
      <c r="E567" s="20" t="n"/>
      <c r="F567" s="17" t="n"/>
      <c r="G567" s="17" t="n"/>
      <c r="H567" s="17" t="n"/>
      <c r="I567" s="17" t="n"/>
      <c r="J567" s="41" t="n"/>
      <c r="K567" s="17" t="n"/>
      <c r="L567" s="17" t="n"/>
      <c r="M567" s="17" t="n"/>
      <c r="N567" s="20" t="n"/>
      <c r="O567" s="42" t="n"/>
      <c r="P567" s="41" t="n"/>
      <c r="Q567" s="41" t="n"/>
      <c r="R567" s="43" t="n"/>
      <c r="S567" s="22">
        <f>IF(COUNTA($A567:$R567)=0,"",IFERROR(IF($J567="","",MAX(0,ROUND((IF(OR($K567="Closed",$K567="Canceled"),IF($P567="",$Q567,$P567),'Settings'!$B$8)-$J567)*1440,0))),""))</f>
        <v/>
      </c>
      <c r="T567" s="44">
        <f>IF(COUNTA($A567:$R567)=0,"",IFERROR(IF($B567="","",MAX(0,ROUND((IF(OR($K567="Closed",$K567="Canceled"),IF($P567="",$Q567,$P567),'Settings'!$B$8)-$B567)*24,1))),""))</f>
        <v/>
      </c>
      <c r="U567" s="44">
        <f>IF(COUNTA($A567:$R567)=0,"",IFERROR(VLOOKUP($I567,'Settings'!$A$12:$B$15,2,FALSE),""))</f>
        <v/>
      </c>
      <c r="V567" s="45">
        <f>IF(COUNTA($A567:$R567)=0,"",IFERROR(IF(OR($B567="",$U567=""),"",$B567+$U567/24),""))</f>
        <v/>
      </c>
      <c r="W567" s="25">
        <f>IF(COUNTA($A567:$R567)=0,"",IFERROR(IF($V567="","",IF(OR($K567="Closed",$K567="Canceled"),IF(IF($P567="",$Q567,$P567)&lt;=$V567,"Met","Missed"),IF('Settings'!$B$8&gt;$V567,"Overdue","Within Target"))),""))</f>
        <v/>
      </c>
      <c r="X567" s="46">
        <f>IF(COUNTA($A567:$R567)=0,"",IFERROR(ROUND($S567/60*'Settings'!$B$5,2),0))</f>
        <v/>
      </c>
      <c r="Y567" s="46">
        <f>IF(COUNTA($A567:$R567)=0,"",IFERROR($R567+$X567,0))</f>
        <v/>
      </c>
      <c r="Z567" s="25">
        <f>IF(COUNTA($A567:$R567)=0,"",IFERROR(IF(OR($K567="Closed",$K567="Canceled"),"No",IF($O567="","Missing Due Date",IF(INT($O567)&lt;INT('Settings'!$B$8),"Overdue",IF(INT($O567)=INT('Settings'!$B$8),"Due Today",IF(INT($O567)&lt;=INT('Settings'!$B$8)+'Settings'!$B$6,"Due Soon","Upcoming"))))),"Check date"))</f>
        <v/>
      </c>
      <c r="AA567" s="27">
        <f>IF(COUNTA($A567:$R567)=0,"",IF($A567="","Missing ID",IF(COUNTIF($A$5:$A$1004,$A567)&gt;1,"Duplicate ID",IF(OR($B567="",$C567="",$D567="",$H567="",$I567="",$K567="",$L567="",$Q567=""),"Missing required field",IF(AND($K567="Closed",$P567=""),"Closed without Resolved At",IF(AND($P567&lt;&gt;"",$P567&lt;$B567),"Resolved before Reported",IF(AND($Q567&lt;&gt;"",$Q567&lt;$B567),"Last Updated before Reported","OK")))))))</f>
        <v/>
      </c>
    </row>
    <row r="568">
      <c r="A568" s="17" t="n"/>
      <c r="B568" s="41" t="n"/>
      <c r="C568" s="42" t="n"/>
      <c r="D568" s="17" t="n"/>
      <c r="E568" s="20" t="n"/>
      <c r="F568" s="17" t="n"/>
      <c r="G568" s="17" t="n"/>
      <c r="H568" s="17" t="n"/>
      <c r="I568" s="17" t="n"/>
      <c r="J568" s="41" t="n"/>
      <c r="K568" s="17" t="n"/>
      <c r="L568" s="17" t="n"/>
      <c r="M568" s="17" t="n"/>
      <c r="N568" s="20" t="n"/>
      <c r="O568" s="42" t="n"/>
      <c r="P568" s="41" t="n"/>
      <c r="Q568" s="41" t="n"/>
      <c r="R568" s="43" t="n"/>
      <c r="S568" s="22">
        <f>IF(COUNTA($A568:$R568)=0,"",IFERROR(IF($J568="","",MAX(0,ROUND((IF(OR($K568="Closed",$K568="Canceled"),IF($P568="",$Q568,$P568),'Settings'!$B$8)-$J568)*1440,0))),""))</f>
        <v/>
      </c>
      <c r="T568" s="44">
        <f>IF(COUNTA($A568:$R568)=0,"",IFERROR(IF($B568="","",MAX(0,ROUND((IF(OR($K568="Closed",$K568="Canceled"),IF($P568="",$Q568,$P568),'Settings'!$B$8)-$B568)*24,1))),""))</f>
        <v/>
      </c>
      <c r="U568" s="44">
        <f>IF(COUNTA($A568:$R568)=0,"",IFERROR(VLOOKUP($I568,'Settings'!$A$12:$B$15,2,FALSE),""))</f>
        <v/>
      </c>
      <c r="V568" s="45">
        <f>IF(COUNTA($A568:$R568)=0,"",IFERROR(IF(OR($B568="",$U568=""),"",$B568+$U568/24),""))</f>
        <v/>
      </c>
      <c r="W568" s="25">
        <f>IF(COUNTA($A568:$R568)=0,"",IFERROR(IF($V568="","",IF(OR($K568="Closed",$K568="Canceled"),IF(IF($P568="",$Q568,$P568)&lt;=$V568,"Met","Missed"),IF('Settings'!$B$8&gt;$V568,"Overdue","Within Target"))),""))</f>
        <v/>
      </c>
      <c r="X568" s="46">
        <f>IF(COUNTA($A568:$R568)=0,"",IFERROR(ROUND($S568/60*'Settings'!$B$5,2),0))</f>
        <v/>
      </c>
      <c r="Y568" s="46">
        <f>IF(COUNTA($A568:$R568)=0,"",IFERROR($R568+$X568,0))</f>
        <v/>
      </c>
      <c r="Z568" s="25">
        <f>IF(COUNTA($A568:$R568)=0,"",IFERROR(IF(OR($K568="Closed",$K568="Canceled"),"No",IF($O568="","Missing Due Date",IF(INT($O568)&lt;INT('Settings'!$B$8),"Overdue",IF(INT($O568)=INT('Settings'!$B$8),"Due Today",IF(INT($O568)&lt;=INT('Settings'!$B$8)+'Settings'!$B$6,"Due Soon","Upcoming"))))),"Check date"))</f>
        <v/>
      </c>
      <c r="AA568" s="27">
        <f>IF(COUNTA($A568:$R568)=0,"",IF($A568="","Missing ID",IF(COUNTIF($A$5:$A$1004,$A568)&gt;1,"Duplicate ID",IF(OR($B568="",$C568="",$D568="",$H568="",$I568="",$K568="",$L568="",$Q568=""),"Missing required field",IF(AND($K568="Closed",$P568=""),"Closed without Resolved At",IF(AND($P568&lt;&gt;"",$P568&lt;$B568),"Resolved before Reported",IF(AND($Q568&lt;&gt;"",$Q568&lt;$B568),"Last Updated before Reported","OK")))))))</f>
        <v/>
      </c>
    </row>
    <row r="569">
      <c r="A569" s="17" t="n"/>
      <c r="B569" s="41" t="n"/>
      <c r="C569" s="42" t="n"/>
      <c r="D569" s="17" t="n"/>
      <c r="E569" s="20" t="n"/>
      <c r="F569" s="17" t="n"/>
      <c r="G569" s="17" t="n"/>
      <c r="H569" s="17" t="n"/>
      <c r="I569" s="17" t="n"/>
      <c r="J569" s="41" t="n"/>
      <c r="K569" s="17" t="n"/>
      <c r="L569" s="17" t="n"/>
      <c r="M569" s="17" t="n"/>
      <c r="N569" s="20" t="n"/>
      <c r="O569" s="42" t="n"/>
      <c r="P569" s="41" t="n"/>
      <c r="Q569" s="41" t="n"/>
      <c r="R569" s="43" t="n"/>
      <c r="S569" s="22">
        <f>IF(COUNTA($A569:$R569)=0,"",IFERROR(IF($J569="","",MAX(0,ROUND((IF(OR($K569="Closed",$K569="Canceled"),IF($P569="",$Q569,$P569),'Settings'!$B$8)-$J569)*1440,0))),""))</f>
        <v/>
      </c>
      <c r="T569" s="44">
        <f>IF(COUNTA($A569:$R569)=0,"",IFERROR(IF($B569="","",MAX(0,ROUND((IF(OR($K569="Closed",$K569="Canceled"),IF($P569="",$Q569,$P569),'Settings'!$B$8)-$B569)*24,1))),""))</f>
        <v/>
      </c>
      <c r="U569" s="44">
        <f>IF(COUNTA($A569:$R569)=0,"",IFERROR(VLOOKUP($I569,'Settings'!$A$12:$B$15,2,FALSE),""))</f>
        <v/>
      </c>
      <c r="V569" s="45">
        <f>IF(COUNTA($A569:$R569)=0,"",IFERROR(IF(OR($B569="",$U569=""),"",$B569+$U569/24),""))</f>
        <v/>
      </c>
      <c r="W569" s="25">
        <f>IF(COUNTA($A569:$R569)=0,"",IFERROR(IF($V569="","",IF(OR($K569="Closed",$K569="Canceled"),IF(IF($P569="",$Q569,$P569)&lt;=$V569,"Met","Missed"),IF('Settings'!$B$8&gt;$V569,"Overdue","Within Target"))),""))</f>
        <v/>
      </c>
      <c r="X569" s="46">
        <f>IF(COUNTA($A569:$R569)=0,"",IFERROR(ROUND($S569/60*'Settings'!$B$5,2),0))</f>
        <v/>
      </c>
      <c r="Y569" s="46">
        <f>IF(COUNTA($A569:$R569)=0,"",IFERROR($R569+$X569,0))</f>
        <v/>
      </c>
      <c r="Z569" s="25">
        <f>IF(COUNTA($A569:$R569)=0,"",IFERROR(IF(OR($K569="Closed",$K569="Canceled"),"No",IF($O569="","Missing Due Date",IF(INT($O569)&lt;INT('Settings'!$B$8),"Overdue",IF(INT($O569)=INT('Settings'!$B$8),"Due Today",IF(INT($O569)&lt;=INT('Settings'!$B$8)+'Settings'!$B$6,"Due Soon","Upcoming"))))),"Check date"))</f>
        <v/>
      </c>
      <c r="AA569" s="27">
        <f>IF(COUNTA($A569:$R569)=0,"",IF($A569="","Missing ID",IF(COUNTIF($A$5:$A$1004,$A569)&gt;1,"Duplicate ID",IF(OR($B569="",$C569="",$D569="",$H569="",$I569="",$K569="",$L569="",$Q569=""),"Missing required field",IF(AND($K569="Closed",$P569=""),"Closed without Resolved At",IF(AND($P569&lt;&gt;"",$P569&lt;$B569),"Resolved before Reported",IF(AND($Q569&lt;&gt;"",$Q569&lt;$B569),"Last Updated before Reported","OK")))))))</f>
        <v/>
      </c>
    </row>
    <row r="570">
      <c r="A570" s="17" t="n"/>
      <c r="B570" s="41" t="n"/>
      <c r="C570" s="42" t="n"/>
      <c r="D570" s="17" t="n"/>
      <c r="E570" s="20" t="n"/>
      <c r="F570" s="17" t="n"/>
      <c r="G570" s="17" t="n"/>
      <c r="H570" s="17" t="n"/>
      <c r="I570" s="17" t="n"/>
      <c r="J570" s="41" t="n"/>
      <c r="K570" s="17" t="n"/>
      <c r="L570" s="17" t="n"/>
      <c r="M570" s="17" t="n"/>
      <c r="N570" s="20" t="n"/>
      <c r="O570" s="42" t="n"/>
      <c r="P570" s="41" t="n"/>
      <c r="Q570" s="41" t="n"/>
      <c r="R570" s="43" t="n"/>
      <c r="S570" s="22">
        <f>IF(COUNTA($A570:$R570)=0,"",IFERROR(IF($J570="","",MAX(0,ROUND((IF(OR($K570="Closed",$K570="Canceled"),IF($P570="",$Q570,$P570),'Settings'!$B$8)-$J570)*1440,0))),""))</f>
        <v/>
      </c>
      <c r="T570" s="44">
        <f>IF(COUNTA($A570:$R570)=0,"",IFERROR(IF($B570="","",MAX(0,ROUND((IF(OR($K570="Closed",$K570="Canceled"),IF($P570="",$Q570,$P570),'Settings'!$B$8)-$B570)*24,1))),""))</f>
        <v/>
      </c>
      <c r="U570" s="44">
        <f>IF(COUNTA($A570:$R570)=0,"",IFERROR(VLOOKUP($I570,'Settings'!$A$12:$B$15,2,FALSE),""))</f>
        <v/>
      </c>
      <c r="V570" s="45">
        <f>IF(COUNTA($A570:$R570)=0,"",IFERROR(IF(OR($B570="",$U570=""),"",$B570+$U570/24),""))</f>
        <v/>
      </c>
      <c r="W570" s="25">
        <f>IF(COUNTA($A570:$R570)=0,"",IFERROR(IF($V570="","",IF(OR($K570="Closed",$K570="Canceled"),IF(IF($P570="",$Q570,$P570)&lt;=$V570,"Met","Missed"),IF('Settings'!$B$8&gt;$V570,"Overdue","Within Target"))),""))</f>
        <v/>
      </c>
      <c r="X570" s="46">
        <f>IF(COUNTA($A570:$R570)=0,"",IFERROR(ROUND($S570/60*'Settings'!$B$5,2),0))</f>
        <v/>
      </c>
      <c r="Y570" s="46">
        <f>IF(COUNTA($A570:$R570)=0,"",IFERROR($R570+$X570,0))</f>
        <v/>
      </c>
      <c r="Z570" s="25">
        <f>IF(COUNTA($A570:$R570)=0,"",IFERROR(IF(OR($K570="Closed",$K570="Canceled"),"No",IF($O570="","Missing Due Date",IF(INT($O570)&lt;INT('Settings'!$B$8),"Overdue",IF(INT($O570)=INT('Settings'!$B$8),"Due Today",IF(INT($O570)&lt;=INT('Settings'!$B$8)+'Settings'!$B$6,"Due Soon","Upcoming"))))),"Check date"))</f>
        <v/>
      </c>
      <c r="AA570" s="27">
        <f>IF(COUNTA($A570:$R570)=0,"",IF($A570="","Missing ID",IF(COUNTIF($A$5:$A$1004,$A570)&gt;1,"Duplicate ID",IF(OR($B570="",$C570="",$D570="",$H570="",$I570="",$K570="",$L570="",$Q570=""),"Missing required field",IF(AND($K570="Closed",$P570=""),"Closed without Resolved At",IF(AND($P570&lt;&gt;"",$P570&lt;$B570),"Resolved before Reported",IF(AND($Q570&lt;&gt;"",$Q570&lt;$B570),"Last Updated before Reported","OK")))))))</f>
        <v/>
      </c>
    </row>
    <row r="571">
      <c r="A571" s="17" t="n"/>
      <c r="B571" s="41" t="n"/>
      <c r="C571" s="42" t="n"/>
      <c r="D571" s="17" t="n"/>
      <c r="E571" s="20" t="n"/>
      <c r="F571" s="17" t="n"/>
      <c r="G571" s="17" t="n"/>
      <c r="H571" s="17" t="n"/>
      <c r="I571" s="17" t="n"/>
      <c r="J571" s="41" t="n"/>
      <c r="K571" s="17" t="n"/>
      <c r="L571" s="17" t="n"/>
      <c r="M571" s="17" t="n"/>
      <c r="N571" s="20" t="n"/>
      <c r="O571" s="42" t="n"/>
      <c r="P571" s="41" t="n"/>
      <c r="Q571" s="41" t="n"/>
      <c r="R571" s="43" t="n"/>
      <c r="S571" s="22">
        <f>IF(COUNTA($A571:$R571)=0,"",IFERROR(IF($J571="","",MAX(0,ROUND((IF(OR($K571="Closed",$K571="Canceled"),IF($P571="",$Q571,$P571),'Settings'!$B$8)-$J571)*1440,0))),""))</f>
        <v/>
      </c>
      <c r="T571" s="44">
        <f>IF(COUNTA($A571:$R571)=0,"",IFERROR(IF($B571="","",MAX(0,ROUND((IF(OR($K571="Closed",$K571="Canceled"),IF($P571="",$Q571,$P571),'Settings'!$B$8)-$B571)*24,1))),""))</f>
        <v/>
      </c>
      <c r="U571" s="44">
        <f>IF(COUNTA($A571:$R571)=0,"",IFERROR(VLOOKUP($I571,'Settings'!$A$12:$B$15,2,FALSE),""))</f>
        <v/>
      </c>
      <c r="V571" s="45">
        <f>IF(COUNTA($A571:$R571)=0,"",IFERROR(IF(OR($B571="",$U571=""),"",$B571+$U571/24),""))</f>
        <v/>
      </c>
      <c r="W571" s="25">
        <f>IF(COUNTA($A571:$R571)=0,"",IFERROR(IF($V571="","",IF(OR($K571="Closed",$K571="Canceled"),IF(IF($P571="",$Q571,$P571)&lt;=$V571,"Met","Missed"),IF('Settings'!$B$8&gt;$V571,"Overdue","Within Target"))),""))</f>
        <v/>
      </c>
      <c r="X571" s="46">
        <f>IF(COUNTA($A571:$R571)=0,"",IFERROR(ROUND($S571/60*'Settings'!$B$5,2),0))</f>
        <v/>
      </c>
      <c r="Y571" s="46">
        <f>IF(COUNTA($A571:$R571)=0,"",IFERROR($R571+$X571,0))</f>
        <v/>
      </c>
      <c r="Z571" s="25">
        <f>IF(COUNTA($A571:$R571)=0,"",IFERROR(IF(OR($K571="Closed",$K571="Canceled"),"No",IF($O571="","Missing Due Date",IF(INT($O571)&lt;INT('Settings'!$B$8),"Overdue",IF(INT($O571)=INT('Settings'!$B$8),"Due Today",IF(INT($O571)&lt;=INT('Settings'!$B$8)+'Settings'!$B$6,"Due Soon","Upcoming"))))),"Check date"))</f>
        <v/>
      </c>
      <c r="AA571" s="27">
        <f>IF(COUNTA($A571:$R571)=0,"",IF($A571="","Missing ID",IF(COUNTIF($A$5:$A$1004,$A571)&gt;1,"Duplicate ID",IF(OR($B571="",$C571="",$D571="",$H571="",$I571="",$K571="",$L571="",$Q571=""),"Missing required field",IF(AND($K571="Closed",$P571=""),"Closed without Resolved At",IF(AND($P571&lt;&gt;"",$P571&lt;$B571),"Resolved before Reported",IF(AND($Q571&lt;&gt;"",$Q571&lt;$B571),"Last Updated before Reported","OK")))))))</f>
        <v/>
      </c>
    </row>
    <row r="572">
      <c r="A572" s="17" t="n"/>
      <c r="B572" s="41" t="n"/>
      <c r="C572" s="42" t="n"/>
      <c r="D572" s="17" t="n"/>
      <c r="E572" s="20" t="n"/>
      <c r="F572" s="17" t="n"/>
      <c r="G572" s="17" t="n"/>
      <c r="H572" s="17" t="n"/>
      <c r="I572" s="17" t="n"/>
      <c r="J572" s="41" t="n"/>
      <c r="K572" s="17" t="n"/>
      <c r="L572" s="17" t="n"/>
      <c r="M572" s="17" t="n"/>
      <c r="N572" s="20" t="n"/>
      <c r="O572" s="42" t="n"/>
      <c r="P572" s="41" t="n"/>
      <c r="Q572" s="41" t="n"/>
      <c r="R572" s="43" t="n"/>
      <c r="S572" s="22">
        <f>IF(COUNTA($A572:$R572)=0,"",IFERROR(IF($J572="","",MAX(0,ROUND((IF(OR($K572="Closed",$K572="Canceled"),IF($P572="",$Q572,$P572),'Settings'!$B$8)-$J572)*1440,0))),""))</f>
        <v/>
      </c>
      <c r="T572" s="44">
        <f>IF(COUNTA($A572:$R572)=0,"",IFERROR(IF($B572="","",MAX(0,ROUND((IF(OR($K572="Closed",$K572="Canceled"),IF($P572="",$Q572,$P572),'Settings'!$B$8)-$B572)*24,1))),""))</f>
        <v/>
      </c>
      <c r="U572" s="44">
        <f>IF(COUNTA($A572:$R572)=0,"",IFERROR(VLOOKUP($I572,'Settings'!$A$12:$B$15,2,FALSE),""))</f>
        <v/>
      </c>
      <c r="V572" s="45">
        <f>IF(COUNTA($A572:$R572)=0,"",IFERROR(IF(OR($B572="",$U572=""),"",$B572+$U572/24),""))</f>
        <v/>
      </c>
      <c r="W572" s="25">
        <f>IF(COUNTA($A572:$R572)=0,"",IFERROR(IF($V572="","",IF(OR($K572="Closed",$K572="Canceled"),IF(IF($P572="",$Q572,$P572)&lt;=$V572,"Met","Missed"),IF('Settings'!$B$8&gt;$V572,"Overdue","Within Target"))),""))</f>
        <v/>
      </c>
      <c r="X572" s="46">
        <f>IF(COUNTA($A572:$R572)=0,"",IFERROR(ROUND($S572/60*'Settings'!$B$5,2),0))</f>
        <v/>
      </c>
      <c r="Y572" s="46">
        <f>IF(COUNTA($A572:$R572)=0,"",IFERROR($R572+$X572,0))</f>
        <v/>
      </c>
      <c r="Z572" s="25">
        <f>IF(COUNTA($A572:$R572)=0,"",IFERROR(IF(OR($K572="Closed",$K572="Canceled"),"No",IF($O572="","Missing Due Date",IF(INT($O572)&lt;INT('Settings'!$B$8),"Overdue",IF(INT($O572)=INT('Settings'!$B$8),"Due Today",IF(INT($O572)&lt;=INT('Settings'!$B$8)+'Settings'!$B$6,"Due Soon","Upcoming"))))),"Check date"))</f>
        <v/>
      </c>
      <c r="AA572" s="27">
        <f>IF(COUNTA($A572:$R572)=0,"",IF($A572="","Missing ID",IF(COUNTIF($A$5:$A$1004,$A572)&gt;1,"Duplicate ID",IF(OR($B572="",$C572="",$D572="",$H572="",$I572="",$K572="",$L572="",$Q572=""),"Missing required field",IF(AND($K572="Closed",$P572=""),"Closed without Resolved At",IF(AND($P572&lt;&gt;"",$P572&lt;$B572),"Resolved before Reported",IF(AND($Q572&lt;&gt;"",$Q572&lt;$B572),"Last Updated before Reported","OK")))))))</f>
        <v/>
      </c>
    </row>
    <row r="573">
      <c r="A573" s="17" t="n"/>
      <c r="B573" s="41" t="n"/>
      <c r="C573" s="42" t="n"/>
      <c r="D573" s="17" t="n"/>
      <c r="E573" s="20" t="n"/>
      <c r="F573" s="17" t="n"/>
      <c r="G573" s="17" t="n"/>
      <c r="H573" s="17" t="n"/>
      <c r="I573" s="17" t="n"/>
      <c r="J573" s="41" t="n"/>
      <c r="K573" s="17" t="n"/>
      <c r="L573" s="17" t="n"/>
      <c r="M573" s="17" t="n"/>
      <c r="N573" s="20" t="n"/>
      <c r="O573" s="42" t="n"/>
      <c r="P573" s="41" t="n"/>
      <c r="Q573" s="41" t="n"/>
      <c r="R573" s="43" t="n"/>
      <c r="S573" s="22">
        <f>IF(COUNTA($A573:$R573)=0,"",IFERROR(IF($J573="","",MAX(0,ROUND((IF(OR($K573="Closed",$K573="Canceled"),IF($P573="",$Q573,$P573),'Settings'!$B$8)-$J573)*1440,0))),""))</f>
        <v/>
      </c>
      <c r="T573" s="44">
        <f>IF(COUNTA($A573:$R573)=0,"",IFERROR(IF($B573="","",MAX(0,ROUND((IF(OR($K573="Closed",$K573="Canceled"),IF($P573="",$Q573,$P573),'Settings'!$B$8)-$B573)*24,1))),""))</f>
        <v/>
      </c>
      <c r="U573" s="44">
        <f>IF(COUNTA($A573:$R573)=0,"",IFERROR(VLOOKUP($I573,'Settings'!$A$12:$B$15,2,FALSE),""))</f>
        <v/>
      </c>
      <c r="V573" s="45">
        <f>IF(COUNTA($A573:$R573)=0,"",IFERROR(IF(OR($B573="",$U573=""),"",$B573+$U573/24),""))</f>
        <v/>
      </c>
      <c r="W573" s="25">
        <f>IF(COUNTA($A573:$R573)=0,"",IFERROR(IF($V573="","",IF(OR($K573="Closed",$K573="Canceled"),IF(IF($P573="",$Q573,$P573)&lt;=$V573,"Met","Missed"),IF('Settings'!$B$8&gt;$V573,"Overdue","Within Target"))),""))</f>
        <v/>
      </c>
      <c r="X573" s="46">
        <f>IF(COUNTA($A573:$R573)=0,"",IFERROR(ROUND($S573/60*'Settings'!$B$5,2),0))</f>
        <v/>
      </c>
      <c r="Y573" s="46">
        <f>IF(COUNTA($A573:$R573)=0,"",IFERROR($R573+$X573,0))</f>
        <v/>
      </c>
      <c r="Z573" s="25">
        <f>IF(COUNTA($A573:$R573)=0,"",IFERROR(IF(OR($K573="Closed",$K573="Canceled"),"No",IF($O573="","Missing Due Date",IF(INT($O573)&lt;INT('Settings'!$B$8),"Overdue",IF(INT($O573)=INT('Settings'!$B$8),"Due Today",IF(INT($O573)&lt;=INT('Settings'!$B$8)+'Settings'!$B$6,"Due Soon","Upcoming"))))),"Check date"))</f>
        <v/>
      </c>
      <c r="AA573" s="27">
        <f>IF(COUNTA($A573:$R573)=0,"",IF($A573="","Missing ID",IF(COUNTIF($A$5:$A$1004,$A573)&gt;1,"Duplicate ID",IF(OR($B573="",$C573="",$D573="",$H573="",$I573="",$K573="",$L573="",$Q573=""),"Missing required field",IF(AND($K573="Closed",$P573=""),"Closed without Resolved At",IF(AND($P573&lt;&gt;"",$P573&lt;$B573),"Resolved before Reported",IF(AND($Q573&lt;&gt;"",$Q573&lt;$B573),"Last Updated before Reported","OK")))))))</f>
        <v/>
      </c>
    </row>
    <row r="574">
      <c r="A574" s="17" t="n"/>
      <c r="B574" s="41" t="n"/>
      <c r="C574" s="42" t="n"/>
      <c r="D574" s="17" t="n"/>
      <c r="E574" s="20" t="n"/>
      <c r="F574" s="17" t="n"/>
      <c r="G574" s="17" t="n"/>
      <c r="H574" s="17" t="n"/>
      <c r="I574" s="17" t="n"/>
      <c r="J574" s="41" t="n"/>
      <c r="K574" s="17" t="n"/>
      <c r="L574" s="17" t="n"/>
      <c r="M574" s="17" t="n"/>
      <c r="N574" s="20" t="n"/>
      <c r="O574" s="42" t="n"/>
      <c r="P574" s="41" t="n"/>
      <c r="Q574" s="41" t="n"/>
      <c r="R574" s="43" t="n"/>
      <c r="S574" s="22">
        <f>IF(COUNTA($A574:$R574)=0,"",IFERROR(IF($J574="","",MAX(0,ROUND((IF(OR($K574="Closed",$K574="Canceled"),IF($P574="",$Q574,$P574),'Settings'!$B$8)-$J574)*1440,0))),""))</f>
        <v/>
      </c>
      <c r="T574" s="44">
        <f>IF(COUNTA($A574:$R574)=0,"",IFERROR(IF($B574="","",MAX(0,ROUND((IF(OR($K574="Closed",$K574="Canceled"),IF($P574="",$Q574,$P574),'Settings'!$B$8)-$B574)*24,1))),""))</f>
        <v/>
      </c>
      <c r="U574" s="44">
        <f>IF(COUNTA($A574:$R574)=0,"",IFERROR(VLOOKUP($I574,'Settings'!$A$12:$B$15,2,FALSE),""))</f>
        <v/>
      </c>
      <c r="V574" s="45">
        <f>IF(COUNTA($A574:$R574)=0,"",IFERROR(IF(OR($B574="",$U574=""),"",$B574+$U574/24),""))</f>
        <v/>
      </c>
      <c r="W574" s="25">
        <f>IF(COUNTA($A574:$R574)=0,"",IFERROR(IF($V574="","",IF(OR($K574="Closed",$K574="Canceled"),IF(IF($P574="",$Q574,$P574)&lt;=$V574,"Met","Missed"),IF('Settings'!$B$8&gt;$V574,"Overdue","Within Target"))),""))</f>
        <v/>
      </c>
      <c r="X574" s="46">
        <f>IF(COUNTA($A574:$R574)=0,"",IFERROR(ROUND($S574/60*'Settings'!$B$5,2),0))</f>
        <v/>
      </c>
      <c r="Y574" s="46">
        <f>IF(COUNTA($A574:$R574)=0,"",IFERROR($R574+$X574,0))</f>
        <v/>
      </c>
      <c r="Z574" s="25">
        <f>IF(COUNTA($A574:$R574)=0,"",IFERROR(IF(OR($K574="Closed",$K574="Canceled"),"No",IF($O574="","Missing Due Date",IF(INT($O574)&lt;INT('Settings'!$B$8),"Overdue",IF(INT($O574)=INT('Settings'!$B$8),"Due Today",IF(INT($O574)&lt;=INT('Settings'!$B$8)+'Settings'!$B$6,"Due Soon","Upcoming"))))),"Check date"))</f>
        <v/>
      </c>
      <c r="AA574" s="27">
        <f>IF(COUNTA($A574:$R574)=0,"",IF($A574="","Missing ID",IF(COUNTIF($A$5:$A$1004,$A574)&gt;1,"Duplicate ID",IF(OR($B574="",$C574="",$D574="",$H574="",$I574="",$K574="",$L574="",$Q574=""),"Missing required field",IF(AND($K574="Closed",$P574=""),"Closed without Resolved At",IF(AND($P574&lt;&gt;"",$P574&lt;$B574),"Resolved before Reported",IF(AND($Q574&lt;&gt;"",$Q574&lt;$B574),"Last Updated before Reported","OK")))))))</f>
        <v/>
      </c>
    </row>
    <row r="575">
      <c r="A575" s="17" t="n"/>
      <c r="B575" s="41" t="n"/>
      <c r="C575" s="42" t="n"/>
      <c r="D575" s="17" t="n"/>
      <c r="E575" s="20" t="n"/>
      <c r="F575" s="17" t="n"/>
      <c r="G575" s="17" t="n"/>
      <c r="H575" s="17" t="n"/>
      <c r="I575" s="17" t="n"/>
      <c r="J575" s="41" t="n"/>
      <c r="K575" s="17" t="n"/>
      <c r="L575" s="17" t="n"/>
      <c r="M575" s="17" t="n"/>
      <c r="N575" s="20" t="n"/>
      <c r="O575" s="42" t="n"/>
      <c r="P575" s="41" t="n"/>
      <c r="Q575" s="41" t="n"/>
      <c r="R575" s="43" t="n"/>
      <c r="S575" s="22">
        <f>IF(COUNTA($A575:$R575)=0,"",IFERROR(IF($J575="","",MAX(0,ROUND((IF(OR($K575="Closed",$K575="Canceled"),IF($P575="",$Q575,$P575),'Settings'!$B$8)-$J575)*1440,0))),""))</f>
        <v/>
      </c>
      <c r="T575" s="44">
        <f>IF(COUNTA($A575:$R575)=0,"",IFERROR(IF($B575="","",MAX(0,ROUND((IF(OR($K575="Closed",$K575="Canceled"),IF($P575="",$Q575,$P575),'Settings'!$B$8)-$B575)*24,1))),""))</f>
        <v/>
      </c>
      <c r="U575" s="44">
        <f>IF(COUNTA($A575:$R575)=0,"",IFERROR(VLOOKUP($I575,'Settings'!$A$12:$B$15,2,FALSE),""))</f>
        <v/>
      </c>
      <c r="V575" s="45">
        <f>IF(COUNTA($A575:$R575)=0,"",IFERROR(IF(OR($B575="",$U575=""),"",$B575+$U575/24),""))</f>
        <v/>
      </c>
      <c r="W575" s="25">
        <f>IF(COUNTA($A575:$R575)=0,"",IFERROR(IF($V575="","",IF(OR($K575="Closed",$K575="Canceled"),IF(IF($P575="",$Q575,$P575)&lt;=$V575,"Met","Missed"),IF('Settings'!$B$8&gt;$V575,"Overdue","Within Target"))),""))</f>
        <v/>
      </c>
      <c r="X575" s="46">
        <f>IF(COUNTA($A575:$R575)=0,"",IFERROR(ROUND($S575/60*'Settings'!$B$5,2),0))</f>
        <v/>
      </c>
      <c r="Y575" s="46">
        <f>IF(COUNTA($A575:$R575)=0,"",IFERROR($R575+$X575,0))</f>
        <v/>
      </c>
      <c r="Z575" s="25">
        <f>IF(COUNTA($A575:$R575)=0,"",IFERROR(IF(OR($K575="Closed",$K575="Canceled"),"No",IF($O575="","Missing Due Date",IF(INT($O575)&lt;INT('Settings'!$B$8),"Overdue",IF(INT($O575)=INT('Settings'!$B$8),"Due Today",IF(INT($O575)&lt;=INT('Settings'!$B$8)+'Settings'!$B$6,"Due Soon","Upcoming"))))),"Check date"))</f>
        <v/>
      </c>
      <c r="AA575" s="27">
        <f>IF(COUNTA($A575:$R575)=0,"",IF($A575="","Missing ID",IF(COUNTIF($A$5:$A$1004,$A575)&gt;1,"Duplicate ID",IF(OR($B575="",$C575="",$D575="",$H575="",$I575="",$K575="",$L575="",$Q575=""),"Missing required field",IF(AND($K575="Closed",$P575=""),"Closed without Resolved At",IF(AND($P575&lt;&gt;"",$P575&lt;$B575),"Resolved before Reported",IF(AND($Q575&lt;&gt;"",$Q575&lt;$B575),"Last Updated before Reported","OK")))))))</f>
        <v/>
      </c>
    </row>
    <row r="576">
      <c r="A576" s="17" t="n"/>
      <c r="B576" s="41" t="n"/>
      <c r="C576" s="42" t="n"/>
      <c r="D576" s="17" t="n"/>
      <c r="E576" s="20" t="n"/>
      <c r="F576" s="17" t="n"/>
      <c r="G576" s="17" t="n"/>
      <c r="H576" s="17" t="n"/>
      <c r="I576" s="17" t="n"/>
      <c r="J576" s="41" t="n"/>
      <c r="K576" s="17" t="n"/>
      <c r="L576" s="17" t="n"/>
      <c r="M576" s="17" t="n"/>
      <c r="N576" s="20" t="n"/>
      <c r="O576" s="42" t="n"/>
      <c r="P576" s="41" t="n"/>
      <c r="Q576" s="41" t="n"/>
      <c r="R576" s="43" t="n"/>
      <c r="S576" s="22">
        <f>IF(COUNTA($A576:$R576)=0,"",IFERROR(IF($J576="","",MAX(0,ROUND((IF(OR($K576="Closed",$K576="Canceled"),IF($P576="",$Q576,$P576),'Settings'!$B$8)-$J576)*1440,0))),""))</f>
        <v/>
      </c>
      <c r="T576" s="44">
        <f>IF(COUNTA($A576:$R576)=0,"",IFERROR(IF($B576="","",MAX(0,ROUND((IF(OR($K576="Closed",$K576="Canceled"),IF($P576="",$Q576,$P576),'Settings'!$B$8)-$B576)*24,1))),""))</f>
        <v/>
      </c>
      <c r="U576" s="44">
        <f>IF(COUNTA($A576:$R576)=0,"",IFERROR(VLOOKUP($I576,'Settings'!$A$12:$B$15,2,FALSE),""))</f>
        <v/>
      </c>
      <c r="V576" s="45">
        <f>IF(COUNTA($A576:$R576)=0,"",IFERROR(IF(OR($B576="",$U576=""),"",$B576+$U576/24),""))</f>
        <v/>
      </c>
      <c r="W576" s="25">
        <f>IF(COUNTA($A576:$R576)=0,"",IFERROR(IF($V576="","",IF(OR($K576="Closed",$K576="Canceled"),IF(IF($P576="",$Q576,$P576)&lt;=$V576,"Met","Missed"),IF('Settings'!$B$8&gt;$V576,"Overdue","Within Target"))),""))</f>
        <v/>
      </c>
      <c r="X576" s="46">
        <f>IF(COUNTA($A576:$R576)=0,"",IFERROR(ROUND($S576/60*'Settings'!$B$5,2),0))</f>
        <v/>
      </c>
      <c r="Y576" s="46">
        <f>IF(COUNTA($A576:$R576)=0,"",IFERROR($R576+$X576,0))</f>
        <v/>
      </c>
      <c r="Z576" s="25">
        <f>IF(COUNTA($A576:$R576)=0,"",IFERROR(IF(OR($K576="Closed",$K576="Canceled"),"No",IF($O576="","Missing Due Date",IF(INT($O576)&lt;INT('Settings'!$B$8),"Overdue",IF(INT($O576)=INT('Settings'!$B$8),"Due Today",IF(INT($O576)&lt;=INT('Settings'!$B$8)+'Settings'!$B$6,"Due Soon","Upcoming"))))),"Check date"))</f>
        <v/>
      </c>
      <c r="AA576" s="27">
        <f>IF(COUNTA($A576:$R576)=0,"",IF($A576="","Missing ID",IF(COUNTIF($A$5:$A$1004,$A576)&gt;1,"Duplicate ID",IF(OR($B576="",$C576="",$D576="",$H576="",$I576="",$K576="",$L576="",$Q576=""),"Missing required field",IF(AND($K576="Closed",$P576=""),"Closed without Resolved At",IF(AND($P576&lt;&gt;"",$P576&lt;$B576),"Resolved before Reported",IF(AND($Q576&lt;&gt;"",$Q576&lt;$B576),"Last Updated before Reported","OK")))))))</f>
        <v/>
      </c>
    </row>
    <row r="577">
      <c r="A577" s="17" t="n"/>
      <c r="B577" s="41" t="n"/>
      <c r="C577" s="42" t="n"/>
      <c r="D577" s="17" t="n"/>
      <c r="E577" s="20" t="n"/>
      <c r="F577" s="17" t="n"/>
      <c r="G577" s="17" t="n"/>
      <c r="H577" s="17" t="n"/>
      <c r="I577" s="17" t="n"/>
      <c r="J577" s="41" t="n"/>
      <c r="K577" s="17" t="n"/>
      <c r="L577" s="17" t="n"/>
      <c r="M577" s="17" t="n"/>
      <c r="N577" s="20" t="n"/>
      <c r="O577" s="42" t="n"/>
      <c r="P577" s="41" t="n"/>
      <c r="Q577" s="41" t="n"/>
      <c r="R577" s="43" t="n"/>
      <c r="S577" s="22">
        <f>IF(COUNTA($A577:$R577)=0,"",IFERROR(IF($J577="","",MAX(0,ROUND((IF(OR($K577="Closed",$K577="Canceled"),IF($P577="",$Q577,$P577),'Settings'!$B$8)-$J577)*1440,0))),""))</f>
        <v/>
      </c>
      <c r="T577" s="44">
        <f>IF(COUNTA($A577:$R577)=0,"",IFERROR(IF($B577="","",MAX(0,ROUND((IF(OR($K577="Closed",$K577="Canceled"),IF($P577="",$Q577,$P577),'Settings'!$B$8)-$B577)*24,1))),""))</f>
        <v/>
      </c>
      <c r="U577" s="44">
        <f>IF(COUNTA($A577:$R577)=0,"",IFERROR(VLOOKUP($I577,'Settings'!$A$12:$B$15,2,FALSE),""))</f>
        <v/>
      </c>
      <c r="V577" s="45">
        <f>IF(COUNTA($A577:$R577)=0,"",IFERROR(IF(OR($B577="",$U577=""),"",$B577+$U577/24),""))</f>
        <v/>
      </c>
      <c r="W577" s="25">
        <f>IF(COUNTA($A577:$R577)=0,"",IFERROR(IF($V577="","",IF(OR($K577="Closed",$K577="Canceled"),IF(IF($P577="",$Q577,$P577)&lt;=$V577,"Met","Missed"),IF('Settings'!$B$8&gt;$V577,"Overdue","Within Target"))),""))</f>
        <v/>
      </c>
      <c r="X577" s="46">
        <f>IF(COUNTA($A577:$R577)=0,"",IFERROR(ROUND($S577/60*'Settings'!$B$5,2),0))</f>
        <v/>
      </c>
      <c r="Y577" s="46">
        <f>IF(COUNTA($A577:$R577)=0,"",IFERROR($R577+$X577,0))</f>
        <v/>
      </c>
      <c r="Z577" s="25">
        <f>IF(COUNTA($A577:$R577)=0,"",IFERROR(IF(OR($K577="Closed",$K577="Canceled"),"No",IF($O577="","Missing Due Date",IF(INT($O577)&lt;INT('Settings'!$B$8),"Overdue",IF(INT($O577)=INT('Settings'!$B$8),"Due Today",IF(INT($O577)&lt;=INT('Settings'!$B$8)+'Settings'!$B$6,"Due Soon","Upcoming"))))),"Check date"))</f>
        <v/>
      </c>
      <c r="AA577" s="27">
        <f>IF(COUNTA($A577:$R577)=0,"",IF($A577="","Missing ID",IF(COUNTIF($A$5:$A$1004,$A577)&gt;1,"Duplicate ID",IF(OR($B577="",$C577="",$D577="",$H577="",$I577="",$K577="",$L577="",$Q577=""),"Missing required field",IF(AND($K577="Closed",$P577=""),"Closed without Resolved At",IF(AND($P577&lt;&gt;"",$P577&lt;$B577),"Resolved before Reported",IF(AND($Q577&lt;&gt;"",$Q577&lt;$B577),"Last Updated before Reported","OK")))))))</f>
        <v/>
      </c>
    </row>
    <row r="578">
      <c r="A578" s="17" t="n"/>
      <c r="B578" s="41" t="n"/>
      <c r="C578" s="42" t="n"/>
      <c r="D578" s="17" t="n"/>
      <c r="E578" s="20" t="n"/>
      <c r="F578" s="17" t="n"/>
      <c r="G578" s="17" t="n"/>
      <c r="H578" s="17" t="n"/>
      <c r="I578" s="17" t="n"/>
      <c r="J578" s="41" t="n"/>
      <c r="K578" s="17" t="n"/>
      <c r="L578" s="17" t="n"/>
      <c r="M578" s="17" t="n"/>
      <c r="N578" s="20" t="n"/>
      <c r="O578" s="42" t="n"/>
      <c r="P578" s="41" t="n"/>
      <c r="Q578" s="41" t="n"/>
      <c r="R578" s="43" t="n"/>
      <c r="S578" s="22">
        <f>IF(COUNTA($A578:$R578)=0,"",IFERROR(IF($J578="","",MAX(0,ROUND((IF(OR($K578="Closed",$K578="Canceled"),IF($P578="",$Q578,$P578),'Settings'!$B$8)-$J578)*1440,0))),""))</f>
        <v/>
      </c>
      <c r="T578" s="44">
        <f>IF(COUNTA($A578:$R578)=0,"",IFERROR(IF($B578="","",MAX(0,ROUND((IF(OR($K578="Closed",$K578="Canceled"),IF($P578="",$Q578,$P578),'Settings'!$B$8)-$B578)*24,1))),""))</f>
        <v/>
      </c>
      <c r="U578" s="44">
        <f>IF(COUNTA($A578:$R578)=0,"",IFERROR(VLOOKUP($I578,'Settings'!$A$12:$B$15,2,FALSE),""))</f>
        <v/>
      </c>
      <c r="V578" s="45">
        <f>IF(COUNTA($A578:$R578)=0,"",IFERROR(IF(OR($B578="",$U578=""),"",$B578+$U578/24),""))</f>
        <v/>
      </c>
      <c r="W578" s="25">
        <f>IF(COUNTA($A578:$R578)=0,"",IFERROR(IF($V578="","",IF(OR($K578="Closed",$K578="Canceled"),IF(IF($P578="",$Q578,$P578)&lt;=$V578,"Met","Missed"),IF('Settings'!$B$8&gt;$V578,"Overdue","Within Target"))),""))</f>
        <v/>
      </c>
      <c r="X578" s="46">
        <f>IF(COUNTA($A578:$R578)=0,"",IFERROR(ROUND($S578/60*'Settings'!$B$5,2),0))</f>
        <v/>
      </c>
      <c r="Y578" s="46">
        <f>IF(COUNTA($A578:$R578)=0,"",IFERROR($R578+$X578,0))</f>
        <v/>
      </c>
      <c r="Z578" s="25">
        <f>IF(COUNTA($A578:$R578)=0,"",IFERROR(IF(OR($K578="Closed",$K578="Canceled"),"No",IF($O578="","Missing Due Date",IF(INT($O578)&lt;INT('Settings'!$B$8),"Overdue",IF(INT($O578)=INT('Settings'!$B$8),"Due Today",IF(INT($O578)&lt;=INT('Settings'!$B$8)+'Settings'!$B$6,"Due Soon","Upcoming"))))),"Check date"))</f>
        <v/>
      </c>
      <c r="AA578" s="27">
        <f>IF(COUNTA($A578:$R578)=0,"",IF($A578="","Missing ID",IF(COUNTIF($A$5:$A$1004,$A578)&gt;1,"Duplicate ID",IF(OR($B578="",$C578="",$D578="",$H578="",$I578="",$K578="",$L578="",$Q578=""),"Missing required field",IF(AND($K578="Closed",$P578=""),"Closed without Resolved At",IF(AND($P578&lt;&gt;"",$P578&lt;$B578),"Resolved before Reported",IF(AND($Q578&lt;&gt;"",$Q578&lt;$B578),"Last Updated before Reported","OK")))))))</f>
        <v/>
      </c>
    </row>
    <row r="579">
      <c r="A579" s="17" t="n"/>
      <c r="B579" s="41" t="n"/>
      <c r="C579" s="42" t="n"/>
      <c r="D579" s="17" t="n"/>
      <c r="E579" s="20" t="n"/>
      <c r="F579" s="17" t="n"/>
      <c r="G579" s="17" t="n"/>
      <c r="H579" s="17" t="n"/>
      <c r="I579" s="17" t="n"/>
      <c r="J579" s="41" t="n"/>
      <c r="K579" s="17" t="n"/>
      <c r="L579" s="17" t="n"/>
      <c r="M579" s="17" t="n"/>
      <c r="N579" s="20" t="n"/>
      <c r="O579" s="42" t="n"/>
      <c r="P579" s="41" t="n"/>
      <c r="Q579" s="41" t="n"/>
      <c r="R579" s="43" t="n"/>
      <c r="S579" s="22">
        <f>IF(COUNTA($A579:$R579)=0,"",IFERROR(IF($J579="","",MAX(0,ROUND((IF(OR($K579="Closed",$K579="Canceled"),IF($P579="",$Q579,$P579),'Settings'!$B$8)-$J579)*1440,0))),""))</f>
        <v/>
      </c>
      <c r="T579" s="44">
        <f>IF(COUNTA($A579:$R579)=0,"",IFERROR(IF($B579="","",MAX(0,ROUND((IF(OR($K579="Closed",$K579="Canceled"),IF($P579="",$Q579,$P579),'Settings'!$B$8)-$B579)*24,1))),""))</f>
        <v/>
      </c>
      <c r="U579" s="44">
        <f>IF(COUNTA($A579:$R579)=0,"",IFERROR(VLOOKUP($I579,'Settings'!$A$12:$B$15,2,FALSE),""))</f>
        <v/>
      </c>
      <c r="V579" s="45">
        <f>IF(COUNTA($A579:$R579)=0,"",IFERROR(IF(OR($B579="",$U579=""),"",$B579+$U579/24),""))</f>
        <v/>
      </c>
      <c r="W579" s="25">
        <f>IF(COUNTA($A579:$R579)=0,"",IFERROR(IF($V579="","",IF(OR($K579="Closed",$K579="Canceled"),IF(IF($P579="",$Q579,$P579)&lt;=$V579,"Met","Missed"),IF('Settings'!$B$8&gt;$V579,"Overdue","Within Target"))),""))</f>
        <v/>
      </c>
      <c r="X579" s="46">
        <f>IF(COUNTA($A579:$R579)=0,"",IFERROR(ROUND($S579/60*'Settings'!$B$5,2),0))</f>
        <v/>
      </c>
      <c r="Y579" s="46">
        <f>IF(COUNTA($A579:$R579)=0,"",IFERROR($R579+$X579,0))</f>
        <v/>
      </c>
      <c r="Z579" s="25">
        <f>IF(COUNTA($A579:$R579)=0,"",IFERROR(IF(OR($K579="Closed",$K579="Canceled"),"No",IF($O579="","Missing Due Date",IF(INT($O579)&lt;INT('Settings'!$B$8),"Overdue",IF(INT($O579)=INT('Settings'!$B$8),"Due Today",IF(INT($O579)&lt;=INT('Settings'!$B$8)+'Settings'!$B$6,"Due Soon","Upcoming"))))),"Check date"))</f>
        <v/>
      </c>
      <c r="AA579" s="27">
        <f>IF(COUNTA($A579:$R579)=0,"",IF($A579="","Missing ID",IF(COUNTIF($A$5:$A$1004,$A579)&gt;1,"Duplicate ID",IF(OR($B579="",$C579="",$D579="",$H579="",$I579="",$K579="",$L579="",$Q579=""),"Missing required field",IF(AND($K579="Closed",$P579=""),"Closed without Resolved At",IF(AND($P579&lt;&gt;"",$P579&lt;$B579),"Resolved before Reported",IF(AND($Q579&lt;&gt;"",$Q579&lt;$B579),"Last Updated before Reported","OK")))))))</f>
        <v/>
      </c>
    </row>
    <row r="580">
      <c r="A580" s="17" t="n"/>
      <c r="B580" s="41" t="n"/>
      <c r="C580" s="42" t="n"/>
      <c r="D580" s="17" t="n"/>
      <c r="E580" s="20" t="n"/>
      <c r="F580" s="17" t="n"/>
      <c r="G580" s="17" t="n"/>
      <c r="H580" s="17" t="n"/>
      <c r="I580" s="17" t="n"/>
      <c r="J580" s="41" t="n"/>
      <c r="K580" s="17" t="n"/>
      <c r="L580" s="17" t="n"/>
      <c r="M580" s="17" t="n"/>
      <c r="N580" s="20" t="n"/>
      <c r="O580" s="42" t="n"/>
      <c r="P580" s="41" t="n"/>
      <c r="Q580" s="41" t="n"/>
      <c r="R580" s="43" t="n"/>
      <c r="S580" s="22">
        <f>IF(COUNTA($A580:$R580)=0,"",IFERROR(IF($J580="","",MAX(0,ROUND((IF(OR($K580="Closed",$K580="Canceled"),IF($P580="",$Q580,$P580),'Settings'!$B$8)-$J580)*1440,0))),""))</f>
        <v/>
      </c>
      <c r="T580" s="44">
        <f>IF(COUNTA($A580:$R580)=0,"",IFERROR(IF($B580="","",MAX(0,ROUND((IF(OR($K580="Closed",$K580="Canceled"),IF($P580="",$Q580,$P580),'Settings'!$B$8)-$B580)*24,1))),""))</f>
        <v/>
      </c>
      <c r="U580" s="44">
        <f>IF(COUNTA($A580:$R580)=0,"",IFERROR(VLOOKUP($I580,'Settings'!$A$12:$B$15,2,FALSE),""))</f>
        <v/>
      </c>
      <c r="V580" s="45">
        <f>IF(COUNTA($A580:$R580)=0,"",IFERROR(IF(OR($B580="",$U580=""),"",$B580+$U580/24),""))</f>
        <v/>
      </c>
      <c r="W580" s="25">
        <f>IF(COUNTA($A580:$R580)=0,"",IFERROR(IF($V580="","",IF(OR($K580="Closed",$K580="Canceled"),IF(IF($P580="",$Q580,$P580)&lt;=$V580,"Met","Missed"),IF('Settings'!$B$8&gt;$V580,"Overdue","Within Target"))),""))</f>
        <v/>
      </c>
      <c r="X580" s="46">
        <f>IF(COUNTA($A580:$R580)=0,"",IFERROR(ROUND($S580/60*'Settings'!$B$5,2),0))</f>
        <v/>
      </c>
      <c r="Y580" s="46">
        <f>IF(COUNTA($A580:$R580)=0,"",IFERROR($R580+$X580,0))</f>
        <v/>
      </c>
      <c r="Z580" s="25">
        <f>IF(COUNTA($A580:$R580)=0,"",IFERROR(IF(OR($K580="Closed",$K580="Canceled"),"No",IF($O580="","Missing Due Date",IF(INT($O580)&lt;INT('Settings'!$B$8),"Overdue",IF(INT($O580)=INT('Settings'!$B$8),"Due Today",IF(INT($O580)&lt;=INT('Settings'!$B$8)+'Settings'!$B$6,"Due Soon","Upcoming"))))),"Check date"))</f>
        <v/>
      </c>
      <c r="AA580" s="27">
        <f>IF(COUNTA($A580:$R580)=0,"",IF($A580="","Missing ID",IF(COUNTIF($A$5:$A$1004,$A580)&gt;1,"Duplicate ID",IF(OR($B580="",$C580="",$D580="",$H580="",$I580="",$K580="",$L580="",$Q580=""),"Missing required field",IF(AND($K580="Closed",$P580=""),"Closed without Resolved At",IF(AND($P580&lt;&gt;"",$P580&lt;$B580),"Resolved before Reported",IF(AND($Q580&lt;&gt;"",$Q580&lt;$B580),"Last Updated before Reported","OK")))))))</f>
        <v/>
      </c>
    </row>
    <row r="581">
      <c r="A581" s="17" t="n"/>
      <c r="B581" s="41" t="n"/>
      <c r="C581" s="42" t="n"/>
      <c r="D581" s="17" t="n"/>
      <c r="E581" s="20" t="n"/>
      <c r="F581" s="17" t="n"/>
      <c r="G581" s="17" t="n"/>
      <c r="H581" s="17" t="n"/>
      <c r="I581" s="17" t="n"/>
      <c r="J581" s="41" t="n"/>
      <c r="K581" s="17" t="n"/>
      <c r="L581" s="17" t="n"/>
      <c r="M581" s="17" t="n"/>
      <c r="N581" s="20" t="n"/>
      <c r="O581" s="42" t="n"/>
      <c r="P581" s="41" t="n"/>
      <c r="Q581" s="41" t="n"/>
      <c r="R581" s="43" t="n"/>
      <c r="S581" s="22">
        <f>IF(COUNTA($A581:$R581)=0,"",IFERROR(IF($J581="","",MAX(0,ROUND((IF(OR($K581="Closed",$K581="Canceled"),IF($P581="",$Q581,$P581),'Settings'!$B$8)-$J581)*1440,0))),""))</f>
        <v/>
      </c>
      <c r="T581" s="44">
        <f>IF(COUNTA($A581:$R581)=0,"",IFERROR(IF($B581="","",MAX(0,ROUND((IF(OR($K581="Closed",$K581="Canceled"),IF($P581="",$Q581,$P581),'Settings'!$B$8)-$B581)*24,1))),""))</f>
        <v/>
      </c>
      <c r="U581" s="44">
        <f>IF(COUNTA($A581:$R581)=0,"",IFERROR(VLOOKUP($I581,'Settings'!$A$12:$B$15,2,FALSE),""))</f>
        <v/>
      </c>
      <c r="V581" s="45">
        <f>IF(COUNTA($A581:$R581)=0,"",IFERROR(IF(OR($B581="",$U581=""),"",$B581+$U581/24),""))</f>
        <v/>
      </c>
      <c r="W581" s="25">
        <f>IF(COUNTA($A581:$R581)=0,"",IFERROR(IF($V581="","",IF(OR($K581="Closed",$K581="Canceled"),IF(IF($P581="",$Q581,$P581)&lt;=$V581,"Met","Missed"),IF('Settings'!$B$8&gt;$V581,"Overdue","Within Target"))),""))</f>
        <v/>
      </c>
      <c r="X581" s="46">
        <f>IF(COUNTA($A581:$R581)=0,"",IFERROR(ROUND($S581/60*'Settings'!$B$5,2),0))</f>
        <v/>
      </c>
      <c r="Y581" s="46">
        <f>IF(COUNTA($A581:$R581)=0,"",IFERROR($R581+$X581,0))</f>
        <v/>
      </c>
      <c r="Z581" s="25">
        <f>IF(COUNTA($A581:$R581)=0,"",IFERROR(IF(OR($K581="Closed",$K581="Canceled"),"No",IF($O581="","Missing Due Date",IF(INT($O581)&lt;INT('Settings'!$B$8),"Overdue",IF(INT($O581)=INT('Settings'!$B$8),"Due Today",IF(INT($O581)&lt;=INT('Settings'!$B$8)+'Settings'!$B$6,"Due Soon","Upcoming"))))),"Check date"))</f>
        <v/>
      </c>
      <c r="AA581" s="27">
        <f>IF(COUNTA($A581:$R581)=0,"",IF($A581="","Missing ID",IF(COUNTIF($A$5:$A$1004,$A581)&gt;1,"Duplicate ID",IF(OR($B581="",$C581="",$D581="",$H581="",$I581="",$K581="",$L581="",$Q581=""),"Missing required field",IF(AND($K581="Closed",$P581=""),"Closed without Resolved At",IF(AND($P581&lt;&gt;"",$P581&lt;$B581),"Resolved before Reported",IF(AND($Q581&lt;&gt;"",$Q581&lt;$B581),"Last Updated before Reported","OK")))))))</f>
        <v/>
      </c>
    </row>
    <row r="582">
      <c r="A582" s="17" t="n"/>
      <c r="B582" s="41" t="n"/>
      <c r="C582" s="42" t="n"/>
      <c r="D582" s="17" t="n"/>
      <c r="E582" s="20" t="n"/>
      <c r="F582" s="17" t="n"/>
      <c r="G582" s="17" t="n"/>
      <c r="H582" s="17" t="n"/>
      <c r="I582" s="17" t="n"/>
      <c r="J582" s="41" t="n"/>
      <c r="K582" s="17" t="n"/>
      <c r="L582" s="17" t="n"/>
      <c r="M582" s="17" t="n"/>
      <c r="N582" s="20" t="n"/>
      <c r="O582" s="42" t="n"/>
      <c r="P582" s="41" t="n"/>
      <c r="Q582" s="41" t="n"/>
      <c r="R582" s="43" t="n"/>
      <c r="S582" s="22">
        <f>IF(COUNTA($A582:$R582)=0,"",IFERROR(IF($J582="","",MAX(0,ROUND((IF(OR($K582="Closed",$K582="Canceled"),IF($P582="",$Q582,$P582),'Settings'!$B$8)-$J582)*1440,0))),""))</f>
        <v/>
      </c>
      <c r="T582" s="44">
        <f>IF(COUNTA($A582:$R582)=0,"",IFERROR(IF($B582="","",MAX(0,ROUND((IF(OR($K582="Closed",$K582="Canceled"),IF($P582="",$Q582,$P582),'Settings'!$B$8)-$B582)*24,1))),""))</f>
        <v/>
      </c>
      <c r="U582" s="44">
        <f>IF(COUNTA($A582:$R582)=0,"",IFERROR(VLOOKUP($I582,'Settings'!$A$12:$B$15,2,FALSE),""))</f>
        <v/>
      </c>
      <c r="V582" s="45">
        <f>IF(COUNTA($A582:$R582)=0,"",IFERROR(IF(OR($B582="",$U582=""),"",$B582+$U582/24),""))</f>
        <v/>
      </c>
      <c r="W582" s="25">
        <f>IF(COUNTA($A582:$R582)=0,"",IFERROR(IF($V582="","",IF(OR($K582="Closed",$K582="Canceled"),IF(IF($P582="",$Q582,$P582)&lt;=$V582,"Met","Missed"),IF('Settings'!$B$8&gt;$V582,"Overdue","Within Target"))),""))</f>
        <v/>
      </c>
      <c r="X582" s="46">
        <f>IF(COUNTA($A582:$R582)=0,"",IFERROR(ROUND($S582/60*'Settings'!$B$5,2),0))</f>
        <v/>
      </c>
      <c r="Y582" s="46">
        <f>IF(COUNTA($A582:$R582)=0,"",IFERROR($R582+$X582,0))</f>
        <v/>
      </c>
      <c r="Z582" s="25">
        <f>IF(COUNTA($A582:$R582)=0,"",IFERROR(IF(OR($K582="Closed",$K582="Canceled"),"No",IF($O582="","Missing Due Date",IF(INT($O582)&lt;INT('Settings'!$B$8),"Overdue",IF(INT($O582)=INT('Settings'!$B$8),"Due Today",IF(INT($O582)&lt;=INT('Settings'!$B$8)+'Settings'!$B$6,"Due Soon","Upcoming"))))),"Check date"))</f>
        <v/>
      </c>
      <c r="AA582" s="27">
        <f>IF(COUNTA($A582:$R582)=0,"",IF($A582="","Missing ID",IF(COUNTIF($A$5:$A$1004,$A582)&gt;1,"Duplicate ID",IF(OR($B582="",$C582="",$D582="",$H582="",$I582="",$K582="",$L582="",$Q582=""),"Missing required field",IF(AND($K582="Closed",$P582=""),"Closed without Resolved At",IF(AND($P582&lt;&gt;"",$P582&lt;$B582),"Resolved before Reported",IF(AND($Q582&lt;&gt;"",$Q582&lt;$B582),"Last Updated before Reported","OK")))))))</f>
        <v/>
      </c>
    </row>
    <row r="583">
      <c r="A583" s="17" t="n"/>
      <c r="B583" s="41" t="n"/>
      <c r="C583" s="42" t="n"/>
      <c r="D583" s="17" t="n"/>
      <c r="E583" s="20" t="n"/>
      <c r="F583" s="17" t="n"/>
      <c r="G583" s="17" t="n"/>
      <c r="H583" s="17" t="n"/>
      <c r="I583" s="17" t="n"/>
      <c r="J583" s="41" t="n"/>
      <c r="K583" s="17" t="n"/>
      <c r="L583" s="17" t="n"/>
      <c r="M583" s="17" t="n"/>
      <c r="N583" s="20" t="n"/>
      <c r="O583" s="42" t="n"/>
      <c r="P583" s="41" t="n"/>
      <c r="Q583" s="41" t="n"/>
      <c r="R583" s="43" t="n"/>
      <c r="S583" s="22">
        <f>IF(COUNTA($A583:$R583)=0,"",IFERROR(IF($J583="","",MAX(0,ROUND((IF(OR($K583="Closed",$K583="Canceled"),IF($P583="",$Q583,$P583),'Settings'!$B$8)-$J583)*1440,0))),""))</f>
        <v/>
      </c>
      <c r="T583" s="44">
        <f>IF(COUNTA($A583:$R583)=0,"",IFERROR(IF($B583="","",MAX(0,ROUND((IF(OR($K583="Closed",$K583="Canceled"),IF($P583="",$Q583,$P583),'Settings'!$B$8)-$B583)*24,1))),""))</f>
        <v/>
      </c>
      <c r="U583" s="44">
        <f>IF(COUNTA($A583:$R583)=0,"",IFERROR(VLOOKUP($I583,'Settings'!$A$12:$B$15,2,FALSE),""))</f>
        <v/>
      </c>
      <c r="V583" s="45">
        <f>IF(COUNTA($A583:$R583)=0,"",IFERROR(IF(OR($B583="",$U583=""),"",$B583+$U583/24),""))</f>
        <v/>
      </c>
      <c r="W583" s="25">
        <f>IF(COUNTA($A583:$R583)=0,"",IFERROR(IF($V583="","",IF(OR($K583="Closed",$K583="Canceled"),IF(IF($P583="",$Q583,$P583)&lt;=$V583,"Met","Missed"),IF('Settings'!$B$8&gt;$V583,"Overdue","Within Target"))),""))</f>
        <v/>
      </c>
      <c r="X583" s="46">
        <f>IF(COUNTA($A583:$R583)=0,"",IFERROR(ROUND($S583/60*'Settings'!$B$5,2),0))</f>
        <v/>
      </c>
      <c r="Y583" s="46">
        <f>IF(COUNTA($A583:$R583)=0,"",IFERROR($R583+$X583,0))</f>
        <v/>
      </c>
      <c r="Z583" s="25">
        <f>IF(COUNTA($A583:$R583)=0,"",IFERROR(IF(OR($K583="Closed",$K583="Canceled"),"No",IF($O583="","Missing Due Date",IF(INT($O583)&lt;INT('Settings'!$B$8),"Overdue",IF(INT($O583)=INT('Settings'!$B$8),"Due Today",IF(INT($O583)&lt;=INT('Settings'!$B$8)+'Settings'!$B$6,"Due Soon","Upcoming"))))),"Check date"))</f>
        <v/>
      </c>
      <c r="AA583" s="27">
        <f>IF(COUNTA($A583:$R583)=0,"",IF($A583="","Missing ID",IF(COUNTIF($A$5:$A$1004,$A583)&gt;1,"Duplicate ID",IF(OR($B583="",$C583="",$D583="",$H583="",$I583="",$K583="",$L583="",$Q583=""),"Missing required field",IF(AND($K583="Closed",$P583=""),"Closed without Resolved At",IF(AND($P583&lt;&gt;"",$P583&lt;$B583),"Resolved before Reported",IF(AND($Q583&lt;&gt;"",$Q583&lt;$B583),"Last Updated before Reported","OK")))))))</f>
        <v/>
      </c>
    </row>
    <row r="584">
      <c r="A584" s="17" t="n"/>
      <c r="B584" s="41" t="n"/>
      <c r="C584" s="42" t="n"/>
      <c r="D584" s="17" t="n"/>
      <c r="E584" s="20" t="n"/>
      <c r="F584" s="17" t="n"/>
      <c r="G584" s="17" t="n"/>
      <c r="H584" s="17" t="n"/>
      <c r="I584" s="17" t="n"/>
      <c r="J584" s="41" t="n"/>
      <c r="K584" s="17" t="n"/>
      <c r="L584" s="17" t="n"/>
      <c r="M584" s="17" t="n"/>
      <c r="N584" s="20" t="n"/>
      <c r="O584" s="42" t="n"/>
      <c r="P584" s="41" t="n"/>
      <c r="Q584" s="41" t="n"/>
      <c r="R584" s="43" t="n"/>
      <c r="S584" s="22">
        <f>IF(COUNTA($A584:$R584)=0,"",IFERROR(IF($J584="","",MAX(0,ROUND((IF(OR($K584="Closed",$K584="Canceled"),IF($P584="",$Q584,$P584),'Settings'!$B$8)-$J584)*1440,0))),""))</f>
        <v/>
      </c>
      <c r="T584" s="44">
        <f>IF(COUNTA($A584:$R584)=0,"",IFERROR(IF($B584="","",MAX(0,ROUND((IF(OR($K584="Closed",$K584="Canceled"),IF($P584="",$Q584,$P584),'Settings'!$B$8)-$B584)*24,1))),""))</f>
        <v/>
      </c>
      <c r="U584" s="44">
        <f>IF(COUNTA($A584:$R584)=0,"",IFERROR(VLOOKUP($I584,'Settings'!$A$12:$B$15,2,FALSE),""))</f>
        <v/>
      </c>
      <c r="V584" s="45">
        <f>IF(COUNTA($A584:$R584)=0,"",IFERROR(IF(OR($B584="",$U584=""),"",$B584+$U584/24),""))</f>
        <v/>
      </c>
      <c r="W584" s="25">
        <f>IF(COUNTA($A584:$R584)=0,"",IFERROR(IF($V584="","",IF(OR($K584="Closed",$K584="Canceled"),IF(IF($P584="",$Q584,$P584)&lt;=$V584,"Met","Missed"),IF('Settings'!$B$8&gt;$V584,"Overdue","Within Target"))),""))</f>
        <v/>
      </c>
      <c r="X584" s="46">
        <f>IF(COUNTA($A584:$R584)=0,"",IFERROR(ROUND($S584/60*'Settings'!$B$5,2),0))</f>
        <v/>
      </c>
      <c r="Y584" s="46">
        <f>IF(COUNTA($A584:$R584)=0,"",IFERROR($R584+$X584,0))</f>
        <v/>
      </c>
      <c r="Z584" s="25">
        <f>IF(COUNTA($A584:$R584)=0,"",IFERROR(IF(OR($K584="Closed",$K584="Canceled"),"No",IF($O584="","Missing Due Date",IF(INT($O584)&lt;INT('Settings'!$B$8),"Overdue",IF(INT($O584)=INT('Settings'!$B$8),"Due Today",IF(INT($O584)&lt;=INT('Settings'!$B$8)+'Settings'!$B$6,"Due Soon","Upcoming"))))),"Check date"))</f>
        <v/>
      </c>
      <c r="AA584" s="27">
        <f>IF(COUNTA($A584:$R584)=0,"",IF($A584="","Missing ID",IF(COUNTIF($A$5:$A$1004,$A584)&gt;1,"Duplicate ID",IF(OR($B584="",$C584="",$D584="",$H584="",$I584="",$K584="",$L584="",$Q584=""),"Missing required field",IF(AND($K584="Closed",$P584=""),"Closed without Resolved At",IF(AND($P584&lt;&gt;"",$P584&lt;$B584),"Resolved before Reported",IF(AND($Q584&lt;&gt;"",$Q584&lt;$B584),"Last Updated before Reported","OK")))))))</f>
        <v/>
      </c>
    </row>
    <row r="585">
      <c r="A585" s="17" t="n"/>
      <c r="B585" s="41" t="n"/>
      <c r="C585" s="42" t="n"/>
      <c r="D585" s="17" t="n"/>
      <c r="E585" s="20" t="n"/>
      <c r="F585" s="17" t="n"/>
      <c r="G585" s="17" t="n"/>
      <c r="H585" s="17" t="n"/>
      <c r="I585" s="17" t="n"/>
      <c r="J585" s="41" t="n"/>
      <c r="K585" s="17" t="n"/>
      <c r="L585" s="17" t="n"/>
      <c r="M585" s="17" t="n"/>
      <c r="N585" s="20" t="n"/>
      <c r="O585" s="42" t="n"/>
      <c r="P585" s="41" t="n"/>
      <c r="Q585" s="41" t="n"/>
      <c r="R585" s="43" t="n"/>
      <c r="S585" s="22">
        <f>IF(COUNTA($A585:$R585)=0,"",IFERROR(IF($J585="","",MAX(0,ROUND((IF(OR($K585="Closed",$K585="Canceled"),IF($P585="",$Q585,$P585),'Settings'!$B$8)-$J585)*1440,0))),""))</f>
        <v/>
      </c>
      <c r="T585" s="44">
        <f>IF(COUNTA($A585:$R585)=0,"",IFERROR(IF($B585="","",MAX(0,ROUND((IF(OR($K585="Closed",$K585="Canceled"),IF($P585="",$Q585,$P585),'Settings'!$B$8)-$B585)*24,1))),""))</f>
        <v/>
      </c>
      <c r="U585" s="44">
        <f>IF(COUNTA($A585:$R585)=0,"",IFERROR(VLOOKUP($I585,'Settings'!$A$12:$B$15,2,FALSE),""))</f>
        <v/>
      </c>
      <c r="V585" s="45">
        <f>IF(COUNTA($A585:$R585)=0,"",IFERROR(IF(OR($B585="",$U585=""),"",$B585+$U585/24),""))</f>
        <v/>
      </c>
      <c r="W585" s="25">
        <f>IF(COUNTA($A585:$R585)=0,"",IFERROR(IF($V585="","",IF(OR($K585="Closed",$K585="Canceled"),IF(IF($P585="",$Q585,$P585)&lt;=$V585,"Met","Missed"),IF('Settings'!$B$8&gt;$V585,"Overdue","Within Target"))),""))</f>
        <v/>
      </c>
      <c r="X585" s="46">
        <f>IF(COUNTA($A585:$R585)=0,"",IFERROR(ROUND($S585/60*'Settings'!$B$5,2),0))</f>
        <v/>
      </c>
      <c r="Y585" s="46">
        <f>IF(COUNTA($A585:$R585)=0,"",IFERROR($R585+$X585,0))</f>
        <v/>
      </c>
      <c r="Z585" s="25">
        <f>IF(COUNTA($A585:$R585)=0,"",IFERROR(IF(OR($K585="Closed",$K585="Canceled"),"No",IF($O585="","Missing Due Date",IF(INT($O585)&lt;INT('Settings'!$B$8),"Overdue",IF(INT($O585)=INT('Settings'!$B$8),"Due Today",IF(INT($O585)&lt;=INT('Settings'!$B$8)+'Settings'!$B$6,"Due Soon","Upcoming"))))),"Check date"))</f>
        <v/>
      </c>
      <c r="AA585" s="27">
        <f>IF(COUNTA($A585:$R585)=0,"",IF($A585="","Missing ID",IF(COUNTIF($A$5:$A$1004,$A585)&gt;1,"Duplicate ID",IF(OR($B585="",$C585="",$D585="",$H585="",$I585="",$K585="",$L585="",$Q585=""),"Missing required field",IF(AND($K585="Closed",$P585=""),"Closed without Resolved At",IF(AND($P585&lt;&gt;"",$P585&lt;$B585),"Resolved before Reported",IF(AND($Q585&lt;&gt;"",$Q585&lt;$B585),"Last Updated before Reported","OK")))))))</f>
        <v/>
      </c>
    </row>
    <row r="586">
      <c r="A586" s="17" t="n"/>
      <c r="B586" s="41" t="n"/>
      <c r="C586" s="42" t="n"/>
      <c r="D586" s="17" t="n"/>
      <c r="E586" s="20" t="n"/>
      <c r="F586" s="17" t="n"/>
      <c r="G586" s="17" t="n"/>
      <c r="H586" s="17" t="n"/>
      <c r="I586" s="17" t="n"/>
      <c r="J586" s="41" t="n"/>
      <c r="K586" s="17" t="n"/>
      <c r="L586" s="17" t="n"/>
      <c r="M586" s="17" t="n"/>
      <c r="N586" s="20" t="n"/>
      <c r="O586" s="42" t="n"/>
      <c r="P586" s="41" t="n"/>
      <c r="Q586" s="41" t="n"/>
      <c r="R586" s="43" t="n"/>
      <c r="S586" s="22">
        <f>IF(COUNTA($A586:$R586)=0,"",IFERROR(IF($J586="","",MAX(0,ROUND((IF(OR($K586="Closed",$K586="Canceled"),IF($P586="",$Q586,$P586),'Settings'!$B$8)-$J586)*1440,0))),""))</f>
        <v/>
      </c>
      <c r="T586" s="44">
        <f>IF(COUNTA($A586:$R586)=0,"",IFERROR(IF($B586="","",MAX(0,ROUND((IF(OR($K586="Closed",$K586="Canceled"),IF($P586="",$Q586,$P586),'Settings'!$B$8)-$B586)*24,1))),""))</f>
        <v/>
      </c>
      <c r="U586" s="44">
        <f>IF(COUNTA($A586:$R586)=0,"",IFERROR(VLOOKUP($I586,'Settings'!$A$12:$B$15,2,FALSE),""))</f>
        <v/>
      </c>
      <c r="V586" s="45">
        <f>IF(COUNTA($A586:$R586)=0,"",IFERROR(IF(OR($B586="",$U586=""),"",$B586+$U586/24),""))</f>
        <v/>
      </c>
      <c r="W586" s="25">
        <f>IF(COUNTA($A586:$R586)=0,"",IFERROR(IF($V586="","",IF(OR($K586="Closed",$K586="Canceled"),IF(IF($P586="",$Q586,$P586)&lt;=$V586,"Met","Missed"),IF('Settings'!$B$8&gt;$V586,"Overdue","Within Target"))),""))</f>
        <v/>
      </c>
      <c r="X586" s="46">
        <f>IF(COUNTA($A586:$R586)=0,"",IFERROR(ROUND($S586/60*'Settings'!$B$5,2),0))</f>
        <v/>
      </c>
      <c r="Y586" s="46">
        <f>IF(COUNTA($A586:$R586)=0,"",IFERROR($R586+$X586,0))</f>
        <v/>
      </c>
      <c r="Z586" s="25">
        <f>IF(COUNTA($A586:$R586)=0,"",IFERROR(IF(OR($K586="Closed",$K586="Canceled"),"No",IF($O586="","Missing Due Date",IF(INT($O586)&lt;INT('Settings'!$B$8),"Overdue",IF(INT($O586)=INT('Settings'!$B$8),"Due Today",IF(INT($O586)&lt;=INT('Settings'!$B$8)+'Settings'!$B$6,"Due Soon","Upcoming"))))),"Check date"))</f>
        <v/>
      </c>
      <c r="AA586" s="27">
        <f>IF(COUNTA($A586:$R586)=0,"",IF($A586="","Missing ID",IF(COUNTIF($A$5:$A$1004,$A586)&gt;1,"Duplicate ID",IF(OR($B586="",$C586="",$D586="",$H586="",$I586="",$K586="",$L586="",$Q586=""),"Missing required field",IF(AND($K586="Closed",$P586=""),"Closed without Resolved At",IF(AND($P586&lt;&gt;"",$P586&lt;$B586),"Resolved before Reported",IF(AND($Q586&lt;&gt;"",$Q586&lt;$B586),"Last Updated before Reported","OK")))))))</f>
        <v/>
      </c>
    </row>
    <row r="587">
      <c r="A587" s="17" t="n"/>
      <c r="B587" s="41" t="n"/>
      <c r="C587" s="42" t="n"/>
      <c r="D587" s="17" t="n"/>
      <c r="E587" s="20" t="n"/>
      <c r="F587" s="17" t="n"/>
      <c r="G587" s="17" t="n"/>
      <c r="H587" s="17" t="n"/>
      <c r="I587" s="17" t="n"/>
      <c r="J587" s="41" t="n"/>
      <c r="K587" s="17" t="n"/>
      <c r="L587" s="17" t="n"/>
      <c r="M587" s="17" t="n"/>
      <c r="N587" s="20" t="n"/>
      <c r="O587" s="42" t="n"/>
      <c r="P587" s="41" t="n"/>
      <c r="Q587" s="41" t="n"/>
      <c r="R587" s="43" t="n"/>
      <c r="S587" s="22">
        <f>IF(COUNTA($A587:$R587)=0,"",IFERROR(IF($J587="","",MAX(0,ROUND((IF(OR($K587="Closed",$K587="Canceled"),IF($P587="",$Q587,$P587),'Settings'!$B$8)-$J587)*1440,0))),""))</f>
        <v/>
      </c>
      <c r="T587" s="44">
        <f>IF(COUNTA($A587:$R587)=0,"",IFERROR(IF($B587="","",MAX(0,ROUND((IF(OR($K587="Closed",$K587="Canceled"),IF($P587="",$Q587,$P587),'Settings'!$B$8)-$B587)*24,1))),""))</f>
        <v/>
      </c>
      <c r="U587" s="44">
        <f>IF(COUNTA($A587:$R587)=0,"",IFERROR(VLOOKUP($I587,'Settings'!$A$12:$B$15,2,FALSE),""))</f>
        <v/>
      </c>
      <c r="V587" s="45">
        <f>IF(COUNTA($A587:$R587)=0,"",IFERROR(IF(OR($B587="",$U587=""),"",$B587+$U587/24),""))</f>
        <v/>
      </c>
      <c r="W587" s="25">
        <f>IF(COUNTA($A587:$R587)=0,"",IFERROR(IF($V587="","",IF(OR($K587="Closed",$K587="Canceled"),IF(IF($P587="",$Q587,$P587)&lt;=$V587,"Met","Missed"),IF('Settings'!$B$8&gt;$V587,"Overdue","Within Target"))),""))</f>
        <v/>
      </c>
      <c r="X587" s="46">
        <f>IF(COUNTA($A587:$R587)=0,"",IFERROR(ROUND($S587/60*'Settings'!$B$5,2),0))</f>
        <v/>
      </c>
      <c r="Y587" s="46">
        <f>IF(COUNTA($A587:$R587)=0,"",IFERROR($R587+$X587,0))</f>
        <v/>
      </c>
      <c r="Z587" s="25">
        <f>IF(COUNTA($A587:$R587)=0,"",IFERROR(IF(OR($K587="Closed",$K587="Canceled"),"No",IF($O587="","Missing Due Date",IF(INT($O587)&lt;INT('Settings'!$B$8),"Overdue",IF(INT($O587)=INT('Settings'!$B$8),"Due Today",IF(INT($O587)&lt;=INT('Settings'!$B$8)+'Settings'!$B$6,"Due Soon","Upcoming"))))),"Check date"))</f>
        <v/>
      </c>
      <c r="AA587" s="27">
        <f>IF(COUNTA($A587:$R587)=0,"",IF($A587="","Missing ID",IF(COUNTIF($A$5:$A$1004,$A587)&gt;1,"Duplicate ID",IF(OR($B587="",$C587="",$D587="",$H587="",$I587="",$K587="",$L587="",$Q587=""),"Missing required field",IF(AND($K587="Closed",$P587=""),"Closed without Resolved At",IF(AND($P587&lt;&gt;"",$P587&lt;$B587),"Resolved before Reported",IF(AND($Q587&lt;&gt;"",$Q587&lt;$B587),"Last Updated before Reported","OK")))))))</f>
        <v/>
      </c>
    </row>
    <row r="588">
      <c r="A588" s="17" t="n"/>
      <c r="B588" s="41" t="n"/>
      <c r="C588" s="42" t="n"/>
      <c r="D588" s="17" t="n"/>
      <c r="E588" s="20" t="n"/>
      <c r="F588" s="17" t="n"/>
      <c r="G588" s="17" t="n"/>
      <c r="H588" s="17" t="n"/>
      <c r="I588" s="17" t="n"/>
      <c r="J588" s="41" t="n"/>
      <c r="K588" s="17" t="n"/>
      <c r="L588" s="17" t="n"/>
      <c r="M588" s="17" t="n"/>
      <c r="N588" s="20" t="n"/>
      <c r="O588" s="42" t="n"/>
      <c r="P588" s="41" t="n"/>
      <c r="Q588" s="41" t="n"/>
      <c r="R588" s="43" t="n"/>
      <c r="S588" s="22">
        <f>IF(COUNTA($A588:$R588)=0,"",IFERROR(IF($J588="","",MAX(0,ROUND((IF(OR($K588="Closed",$K588="Canceled"),IF($P588="",$Q588,$P588),'Settings'!$B$8)-$J588)*1440,0))),""))</f>
        <v/>
      </c>
      <c r="T588" s="44">
        <f>IF(COUNTA($A588:$R588)=0,"",IFERROR(IF($B588="","",MAX(0,ROUND((IF(OR($K588="Closed",$K588="Canceled"),IF($P588="",$Q588,$P588),'Settings'!$B$8)-$B588)*24,1))),""))</f>
        <v/>
      </c>
      <c r="U588" s="44">
        <f>IF(COUNTA($A588:$R588)=0,"",IFERROR(VLOOKUP($I588,'Settings'!$A$12:$B$15,2,FALSE),""))</f>
        <v/>
      </c>
      <c r="V588" s="45">
        <f>IF(COUNTA($A588:$R588)=0,"",IFERROR(IF(OR($B588="",$U588=""),"",$B588+$U588/24),""))</f>
        <v/>
      </c>
      <c r="W588" s="25">
        <f>IF(COUNTA($A588:$R588)=0,"",IFERROR(IF($V588="","",IF(OR($K588="Closed",$K588="Canceled"),IF(IF($P588="",$Q588,$P588)&lt;=$V588,"Met","Missed"),IF('Settings'!$B$8&gt;$V588,"Overdue","Within Target"))),""))</f>
        <v/>
      </c>
      <c r="X588" s="46">
        <f>IF(COUNTA($A588:$R588)=0,"",IFERROR(ROUND($S588/60*'Settings'!$B$5,2),0))</f>
        <v/>
      </c>
      <c r="Y588" s="46">
        <f>IF(COUNTA($A588:$R588)=0,"",IFERROR($R588+$X588,0))</f>
        <v/>
      </c>
      <c r="Z588" s="25">
        <f>IF(COUNTA($A588:$R588)=0,"",IFERROR(IF(OR($K588="Closed",$K588="Canceled"),"No",IF($O588="","Missing Due Date",IF(INT($O588)&lt;INT('Settings'!$B$8),"Overdue",IF(INT($O588)=INT('Settings'!$B$8),"Due Today",IF(INT($O588)&lt;=INT('Settings'!$B$8)+'Settings'!$B$6,"Due Soon","Upcoming"))))),"Check date"))</f>
        <v/>
      </c>
      <c r="AA588" s="27">
        <f>IF(COUNTA($A588:$R588)=0,"",IF($A588="","Missing ID",IF(COUNTIF($A$5:$A$1004,$A588)&gt;1,"Duplicate ID",IF(OR($B588="",$C588="",$D588="",$H588="",$I588="",$K588="",$L588="",$Q588=""),"Missing required field",IF(AND($K588="Closed",$P588=""),"Closed without Resolved At",IF(AND($P588&lt;&gt;"",$P588&lt;$B588),"Resolved before Reported",IF(AND($Q588&lt;&gt;"",$Q588&lt;$B588),"Last Updated before Reported","OK")))))))</f>
        <v/>
      </c>
    </row>
    <row r="589">
      <c r="A589" s="17" t="n"/>
      <c r="B589" s="41" t="n"/>
      <c r="C589" s="42" t="n"/>
      <c r="D589" s="17" t="n"/>
      <c r="E589" s="20" t="n"/>
      <c r="F589" s="17" t="n"/>
      <c r="G589" s="17" t="n"/>
      <c r="H589" s="17" t="n"/>
      <c r="I589" s="17" t="n"/>
      <c r="J589" s="41" t="n"/>
      <c r="K589" s="17" t="n"/>
      <c r="L589" s="17" t="n"/>
      <c r="M589" s="17" t="n"/>
      <c r="N589" s="20" t="n"/>
      <c r="O589" s="42" t="n"/>
      <c r="P589" s="41" t="n"/>
      <c r="Q589" s="41" t="n"/>
      <c r="R589" s="43" t="n"/>
      <c r="S589" s="22">
        <f>IF(COUNTA($A589:$R589)=0,"",IFERROR(IF($J589="","",MAX(0,ROUND((IF(OR($K589="Closed",$K589="Canceled"),IF($P589="",$Q589,$P589),'Settings'!$B$8)-$J589)*1440,0))),""))</f>
        <v/>
      </c>
      <c r="T589" s="44">
        <f>IF(COUNTA($A589:$R589)=0,"",IFERROR(IF($B589="","",MAX(0,ROUND((IF(OR($K589="Closed",$K589="Canceled"),IF($P589="",$Q589,$P589),'Settings'!$B$8)-$B589)*24,1))),""))</f>
        <v/>
      </c>
      <c r="U589" s="44">
        <f>IF(COUNTA($A589:$R589)=0,"",IFERROR(VLOOKUP($I589,'Settings'!$A$12:$B$15,2,FALSE),""))</f>
        <v/>
      </c>
      <c r="V589" s="45">
        <f>IF(COUNTA($A589:$R589)=0,"",IFERROR(IF(OR($B589="",$U589=""),"",$B589+$U589/24),""))</f>
        <v/>
      </c>
      <c r="W589" s="25">
        <f>IF(COUNTA($A589:$R589)=0,"",IFERROR(IF($V589="","",IF(OR($K589="Closed",$K589="Canceled"),IF(IF($P589="",$Q589,$P589)&lt;=$V589,"Met","Missed"),IF('Settings'!$B$8&gt;$V589,"Overdue","Within Target"))),""))</f>
        <v/>
      </c>
      <c r="X589" s="46">
        <f>IF(COUNTA($A589:$R589)=0,"",IFERROR(ROUND($S589/60*'Settings'!$B$5,2),0))</f>
        <v/>
      </c>
      <c r="Y589" s="46">
        <f>IF(COUNTA($A589:$R589)=0,"",IFERROR($R589+$X589,0))</f>
        <v/>
      </c>
      <c r="Z589" s="25">
        <f>IF(COUNTA($A589:$R589)=0,"",IFERROR(IF(OR($K589="Closed",$K589="Canceled"),"No",IF($O589="","Missing Due Date",IF(INT($O589)&lt;INT('Settings'!$B$8),"Overdue",IF(INT($O589)=INT('Settings'!$B$8),"Due Today",IF(INT($O589)&lt;=INT('Settings'!$B$8)+'Settings'!$B$6,"Due Soon","Upcoming"))))),"Check date"))</f>
        <v/>
      </c>
      <c r="AA589" s="27">
        <f>IF(COUNTA($A589:$R589)=0,"",IF($A589="","Missing ID",IF(COUNTIF($A$5:$A$1004,$A589)&gt;1,"Duplicate ID",IF(OR($B589="",$C589="",$D589="",$H589="",$I589="",$K589="",$L589="",$Q589=""),"Missing required field",IF(AND($K589="Closed",$P589=""),"Closed without Resolved At",IF(AND($P589&lt;&gt;"",$P589&lt;$B589),"Resolved before Reported",IF(AND($Q589&lt;&gt;"",$Q589&lt;$B589),"Last Updated before Reported","OK")))))))</f>
        <v/>
      </c>
    </row>
    <row r="590">
      <c r="A590" s="17" t="n"/>
      <c r="B590" s="41" t="n"/>
      <c r="C590" s="42" t="n"/>
      <c r="D590" s="17" t="n"/>
      <c r="E590" s="20" t="n"/>
      <c r="F590" s="17" t="n"/>
      <c r="G590" s="17" t="n"/>
      <c r="H590" s="17" t="n"/>
      <c r="I590" s="17" t="n"/>
      <c r="J590" s="41" t="n"/>
      <c r="K590" s="17" t="n"/>
      <c r="L590" s="17" t="n"/>
      <c r="M590" s="17" t="n"/>
      <c r="N590" s="20" t="n"/>
      <c r="O590" s="42" t="n"/>
      <c r="P590" s="41" t="n"/>
      <c r="Q590" s="41" t="n"/>
      <c r="R590" s="43" t="n"/>
      <c r="S590" s="22">
        <f>IF(COUNTA($A590:$R590)=0,"",IFERROR(IF($J590="","",MAX(0,ROUND((IF(OR($K590="Closed",$K590="Canceled"),IF($P590="",$Q590,$P590),'Settings'!$B$8)-$J590)*1440,0))),""))</f>
        <v/>
      </c>
      <c r="T590" s="44">
        <f>IF(COUNTA($A590:$R590)=0,"",IFERROR(IF($B590="","",MAX(0,ROUND((IF(OR($K590="Closed",$K590="Canceled"),IF($P590="",$Q590,$P590),'Settings'!$B$8)-$B590)*24,1))),""))</f>
        <v/>
      </c>
      <c r="U590" s="44">
        <f>IF(COUNTA($A590:$R590)=0,"",IFERROR(VLOOKUP($I590,'Settings'!$A$12:$B$15,2,FALSE),""))</f>
        <v/>
      </c>
      <c r="V590" s="45">
        <f>IF(COUNTA($A590:$R590)=0,"",IFERROR(IF(OR($B590="",$U590=""),"",$B590+$U590/24),""))</f>
        <v/>
      </c>
      <c r="W590" s="25">
        <f>IF(COUNTA($A590:$R590)=0,"",IFERROR(IF($V590="","",IF(OR($K590="Closed",$K590="Canceled"),IF(IF($P590="",$Q590,$P590)&lt;=$V590,"Met","Missed"),IF('Settings'!$B$8&gt;$V590,"Overdue","Within Target"))),""))</f>
        <v/>
      </c>
      <c r="X590" s="46">
        <f>IF(COUNTA($A590:$R590)=0,"",IFERROR(ROUND($S590/60*'Settings'!$B$5,2),0))</f>
        <v/>
      </c>
      <c r="Y590" s="46">
        <f>IF(COUNTA($A590:$R590)=0,"",IFERROR($R590+$X590,0))</f>
        <v/>
      </c>
      <c r="Z590" s="25">
        <f>IF(COUNTA($A590:$R590)=0,"",IFERROR(IF(OR($K590="Closed",$K590="Canceled"),"No",IF($O590="","Missing Due Date",IF(INT($O590)&lt;INT('Settings'!$B$8),"Overdue",IF(INT($O590)=INT('Settings'!$B$8),"Due Today",IF(INT($O590)&lt;=INT('Settings'!$B$8)+'Settings'!$B$6,"Due Soon","Upcoming"))))),"Check date"))</f>
        <v/>
      </c>
      <c r="AA590" s="27">
        <f>IF(COUNTA($A590:$R590)=0,"",IF($A590="","Missing ID",IF(COUNTIF($A$5:$A$1004,$A590)&gt;1,"Duplicate ID",IF(OR($B590="",$C590="",$D590="",$H590="",$I590="",$K590="",$L590="",$Q590=""),"Missing required field",IF(AND($K590="Closed",$P590=""),"Closed without Resolved At",IF(AND($P590&lt;&gt;"",$P590&lt;$B590),"Resolved before Reported",IF(AND($Q590&lt;&gt;"",$Q590&lt;$B590),"Last Updated before Reported","OK")))))))</f>
        <v/>
      </c>
    </row>
    <row r="591">
      <c r="A591" s="17" t="n"/>
      <c r="B591" s="41" t="n"/>
      <c r="C591" s="42" t="n"/>
      <c r="D591" s="17" t="n"/>
      <c r="E591" s="20" t="n"/>
      <c r="F591" s="17" t="n"/>
      <c r="G591" s="17" t="n"/>
      <c r="H591" s="17" t="n"/>
      <c r="I591" s="17" t="n"/>
      <c r="J591" s="41" t="n"/>
      <c r="K591" s="17" t="n"/>
      <c r="L591" s="17" t="n"/>
      <c r="M591" s="17" t="n"/>
      <c r="N591" s="20" t="n"/>
      <c r="O591" s="42" t="n"/>
      <c r="P591" s="41" t="n"/>
      <c r="Q591" s="41" t="n"/>
      <c r="R591" s="43" t="n"/>
      <c r="S591" s="22">
        <f>IF(COUNTA($A591:$R591)=0,"",IFERROR(IF($J591="","",MAX(0,ROUND((IF(OR($K591="Closed",$K591="Canceled"),IF($P591="",$Q591,$P591),'Settings'!$B$8)-$J591)*1440,0))),""))</f>
        <v/>
      </c>
      <c r="T591" s="44">
        <f>IF(COUNTA($A591:$R591)=0,"",IFERROR(IF($B591="","",MAX(0,ROUND((IF(OR($K591="Closed",$K591="Canceled"),IF($P591="",$Q591,$P591),'Settings'!$B$8)-$B591)*24,1))),""))</f>
        <v/>
      </c>
      <c r="U591" s="44">
        <f>IF(COUNTA($A591:$R591)=0,"",IFERROR(VLOOKUP($I591,'Settings'!$A$12:$B$15,2,FALSE),""))</f>
        <v/>
      </c>
      <c r="V591" s="45">
        <f>IF(COUNTA($A591:$R591)=0,"",IFERROR(IF(OR($B591="",$U591=""),"",$B591+$U591/24),""))</f>
        <v/>
      </c>
      <c r="W591" s="25">
        <f>IF(COUNTA($A591:$R591)=0,"",IFERROR(IF($V591="","",IF(OR($K591="Closed",$K591="Canceled"),IF(IF($P591="",$Q591,$P591)&lt;=$V591,"Met","Missed"),IF('Settings'!$B$8&gt;$V591,"Overdue","Within Target"))),""))</f>
        <v/>
      </c>
      <c r="X591" s="46">
        <f>IF(COUNTA($A591:$R591)=0,"",IFERROR(ROUND($S591/60*'Settings'!$B$5,2),0))</f>
        <v/>
      </c>
      <c r="Y591" s="46">
        <f>IF(COUNTA($A591:$R591)=0,"",IFERROR($R591+$X591,0))</f>
        <v/>
      </c>
      <c r="Z591" s="25">
        <f>IF(COUNTA($A591:$R591)=0,"",IFERROR(IF(OR($K591="Closed",$K591="Canceled"),"No",IF($O591="","Missing Due Date",IF(INT($O591)&lt;INT('Settings'!$B$8),"Overdue",IF(INT($O591)=INT('Settings'!$B$8),"Due Today",IF(INT($O591)&lt;=INT('Settings'!$B$8)+'Settings'!$B$6,"Due Soon","Upcoming"))))),"Check date"))</f>
        <v/>
      </c>
      <c r="AA591" s="27">
        <f>IF(COUNTA($A591:$R591)=0,"",IF($A591="","Missing ID",IF(COUNTIF($A$5:$A$1004,$A591)&gt;1,"Duplicate ID",IF(OR($B591="",$C591="",$D591="",$H591="",$I591="",$K591="",$L591="",$Q591=""),"Missing required field",IF(AND($K591="Closed",$P591=""),"Closed without Resolved At",IF(AND($P591&lt;&gt;"",$P591&lt;$B591),"Resolved before Reported",IF(AND($Q591&lt;&gt;"",$Q591&lt;$B591),"Last Updated before Reported","OK")))))))</f>
        <v/>
      </c>
    </row>
    <row r="592">
      <c r="A592" s="17" t="n"/>
      <c r="B592" s="41" t="n"/>
      <c r="C592" s="42" t="n"/>
      <c r="D592" s="17" t="n"/>
      <c r="E592" s="20" t="n"/>
      <c r="F592" s="17" t="n"/>
      <c r="G592" s="17" t="n"/>
      <c r="H592" s="17" t="n"/>
      <c r="I592" s="17" t="n"/>
      <c r="J592" s="41" t="n"/>
      <c r="K592" s="17" t="n"/>
      <c r="L592" s="17" t="n"/>
      <c r="M592" s="17" t="n"/>
      <c r="N592" s="20" t="n"/>
      <c r="O592" s="42" t="n"/>
      <c r="P592" s="41" t="n"/>
      <c r="Q592" s="41" t="n"/>
      <c r="R592" s="43" t="n"/>
      <c r="S592" s="22">
        <f>IF(COUNTA($A592:$R592)=0,"",IFERROR(IF($J592="","",MAX(0,ROUND((IF(OR($K592="Closed",$K592="Canceled"),IF($P592="",$Q592,$P592),'Settings'!$B$8)-$J592)*1440,0))),""))</f>
        <v/>
      </c>
      <c r="T592" s="44">
        <f>IF(COUNTA($A592:$R592)=0,"",IFERROR(IF($B592="","",MAX(0,ROUND((IF(OR($K592="Closed",$K592="Canceled"),IF($P592="",$Q592,$P592),'Settings'!$B$8)-$B592)*24,1))),""))</f>
        <v/>
      </c>
      <c r="U592" s="44">
        <f>IF(COUNTA($A592:$R592)=0,"",IFERROR(VLOOKUP($I592,'Settings'!$A$12:$B$15,2,FALSE),""))</f>
        <v/>
      </c>
      <c r="V592" s="45">
        <f>IF(COUNTA($A592:$R592)=0,"",IFERROR(IF(OR($B592="",$U592=""),"",$B592+$U592/24),""))</f>
        <v/>
      </c>
      <c r="W592" s="25">
        <f>IF(COUNTA($A592:$R592)=0,"",IFERROR(IF($V592="","",IF(OR($K592="Closed",$K592="Canceled"),IF(IF($P592="",$Q592,$P592)&lt;=$V592,"Met","Missed"),IF('Settings'!$B$8&gt;$V592,"Overdue","Within Target"))),""))</f>
        <v/>
      </c>
      <c r="X592" s="46">
        <f>IF(COUNTA($A592:$R592)=0,"",IFERROR(ROUND($S592/60*'Settings'!$B$5,2),0))</f>
        <v/>
      </c>
      <c r="Y592" s="46">
        <f>IF(COUNTA($A592:$R592)=0,"",IFERROR($R592+$X592,0))</f>
        <v/>
      </c>
      <c r="Z592" s="25">
        <f>IF(COUNTA($A592:$R592)=0,"",IFERROR(IF(OR($K592="Closed",$K592="Canceled"),"No",IF($O592="","Missing Due Date",IF(INT($O592)&lt;INT('Settings'!$B$8),"Overdue",IF(INT($O592)=INT('Settings'!$B$8),"Due Today",IF(INT($O592)&lt;=INT('Settings'!$B$8)+'Settings'!$B$6,"Due Soon","Upcoming"))))),"Check date"))</f>
        <v/>
      </c>
      <c r="AA592" s="27">
        <f>IF(COUNTA($A592:$R592)=0,"",IF($A592="","Missing ID",IF(COUNTIF($A$5:$A$1004,$A592)&gt;1,"Duplicate ID",IF(OR($B592="",$C592="",$D592="",$H592="",$I592="",$K592="",$L592="",$Q592=""),"Missing required field",IF(AND($K592="Closed",$P592=""),"Closed without Resolved At",IF(AND($P592&lt;&gt;"",$P592&lt;$B592),"Resolved before Reported",IF(AND($Q592&lt;&gt;"",$Q592&lt;$B592),"Last Updated before Reported","OK")))))))</f>
        <v/>
      </c>
    </row>
    <row r="593">
      <c r="A593" s="17" t="n"/>
      <c r="B593" s="41" t="n"/>
      <c r="C593" s="42" t="n"/>
      <c r="D593" s="17" t="n"/>
      <c r="E593" s="20" t="n"/>
      <c r="F593" s="17" t="n"/>
      <c r="G593" s="17" t="n"/>
      <c r="H593" s="17" t="n"/>
      <c r="I593" s="17" t="n"/>
      <c r="J593" s="41" t="n"/>
      <c r="K593" s="17" t="n"/>
      <c r="L593" s="17" t="n"/>
      <c r="M593" s="17" t="n"/>
      <c r="N593" s="20" t="n"/>
      <c r="O593" s="42" t="n"/>
      <c r="P593" s="41" t="n"/>
      <c r="Q593" s="41" t="n"/>
      <c r="R593" s="43" t="n"/>
      <c r="S593" s="22">
        <f>IF(COUNTA($A593:$R593)=0,"",IFERROR(IF($J593="","",MAX(0,ROUND((IF(OR($K593="Closed",$K593="Canceled"),IF($P593="",$Q593,$P593),'Settings'!$B$8)-$J593)*1440,0))),""))</f>
        <v/>
      </c>
      <c r="T593" s="44">
        <f>IF(COUNTA($A593:$R593)=0,"",IFERROR(IF($B593="","",MAX(0,ROUND((IF(OR($K593="Closed",$K593="Canceled"),IF($P593="",$Q593,$P593),'Settings'!$B$8)-$B593)*24,1))),""))</f>
        <v/>
      </c>
      <c r="U593" s="44">
        <f>IF(COUNTA($A593:$R593)=0,"",IFERROR(VLOOKUP($I593,'Settings'!$A$12:$B$15,2,FALSE),""))</f>
        <v/>
      </c>
      <c r="V593" s="45">
        <f>IF(COUNTA($A593:$R593)=0,"",IFERROR(IF(OR($B593="",$U593=""),"",$B593+$U593/24),""))</f>
        <v/>
      </c>
      <c r="W593" s="25">
        <f>IF(COUNTA($A593:$R593)=0,"",IFERROR(IF($V593="","",IF(OR($K593="Closed",$K593="Canceled"),IF(IF($P593="",$Q593,$P593)&lt;=$V593,"Met","Missed"),IF('Settings'!$B$8&gt;$V593,"Overdue","Within Target"))),""))</f>
        <v/>
      </c>
      <c r="X593" s="46">
        <f>IF(COUNTA($A593:$R593)=0,"",IFERROR(ROUND($S593/60*'Settings'!$B$5,2),0))</f>
        <v/>
      </c>
      <c r="Y593" s="46">
        <f>IF(COUNTA($A593:$R593)=0,"",IFERROR($R593+$X593,0))</f>
        <v/>
      </c>
      <c r="Z593" s="25">
        <f>IF(COUNTA($A593:$R593)=0,"",IFERROR(IF(OR($K593="Closed",$K593="Canceled"),"No",IF($O593="","Missing Due Date",IF(INT($O593)&lt;INT('Settings'!$B$8),"Overdue",IF(INT($O593)=INT('Settings'!$B$8),"Due Today",IF(INT($O593)&lt;=INT('Settings'!$B$8)+'Settings'!$B$6,"Due Soon","Upcoming"))))),"Check date"))</f>
        <v/>
      </c>
      <c r="AA593" s="27">
        <f>IF(COUNTA($A593:$R593)=0,"",IF($A593="","Missing ID",IF(COUNTIF($A$5:$A$1004,$A593)&gt;1,"Duplicate ID",IF(OR($B593="",$C593="",$D593="",$H593="",$I593="",$K593="",$L593="",$Q593=""),"Missing required field",IF(AND($K593="Closed",$P593=""),"Closed without Resolved At",IF(AND($P593&lt;&gt;"",$P593&lt;$B593),"Resolved before Reported",IF(AND($Q593&lt;&gt;"",$Q593&lt;$B593),"Last Updated before Reported","OK")))))))</f>
        <v/>
      </c>
    </row>
    <row r="594">
      <c r="A594" s="17" t="n"/>
      <c r="B594" s="41" t="n"/>
      <c r="C594" s="42" t="n"/>
      <c r="D594" s="17" t="n"/>
      <c r="E594" s="20" t="n"/>
      <c r="F594" s="17" t="n"/>
      <c r="G594" s="17" t="n"/>
      <c r="H594" s="17" t="n"/>
      <c r="I594" s="17" t="n"/>
      <c r="J594" s="41" t="n"/>
      <c r="K594" s="17" t="n"/>
      <c r="L594" s="17" t="n"/>
      <c r="M594" s="17" t="n"/>
      <c r="N594" s="20" t="n"/>
      <c r="O594" s="42" t="n"/>
      <c r="P594" s="41" t="n"/>
      <c r="Q594" s="41" t="n"/>
      <c r="R594" s="43" t="n"/>
      <c r="S594" s="22">
        <f>IF(COUNTA($A594:$R594)=0,"",IFERROR(IF($J594="","",MAX(0,ROUND((IF(OR($K594="Closed",$K594="Canceled"),IF($P594="",$Q594,$P594),'Settings'!$B$8)-$J594)*1440,0))),""))</f>
        <v/>
      </c>
      <c r="T594" s="44">
        <f>IF(COUNTA($A594:$R594)=0,"",IFERROR(IF($B594="","",MAX(0,ROUND((IF(OR($K594="Closed",$K594="Canceled"),IF($P594="",$Q594,$P594),'Settings'!$B$8)-$B594)*24,1))),""))</f>
        <v/>
      </c>
      <c r="U594" s="44">
        <f>IF(COUNTA($A594:$R594)=0,"",IFERROR(VLOOKUP($I594,'Settings'!$A$12:$B$15,2,FALSE),""))</f>
        <v/>
      </c>
      <c r="V594" s="45">
        <f>IF(COUNTA($A594:$R594)=0,"",IFERROR(IF(OR($B594="",$U594=""),"",$B594+$U594/24),""))</f>
        <v/>
      </c>
      <c r="W594" s="25">
        <f>IF(COUNTA($A594:$R594)=0,"",IFERROR(IF($V594="","",IF(OR($K594="Closed",$K594="Canceled"),IF(IF($P594="",$Q594,$P594)&lt;=$V594,"Met","Missed"),IF('Settings'!$B$8&gt;$V594,"Overdue","Within Target"))),""))</f>
        <v/>
      </c>
      <c r="X594" s="46">
        <f>IF(COUNTA($A594:$R594)=0,"",IFERROR(ROUND($S594/60*'Settings'!$B$5,2),0))</f>
        <v/>
      </c>
      <c r="Y594" s="46">
        <f>IF(COUNTA($A594:$R594)=0,"",IFERROR($R594+$X594,0))</f>
        <v/>
      </c>
      <c r="Z594" s="25">
        <f>IF(COUNTA($A594:$R594)=0,"",IFERROR(IF(OR($K594="Closed",$K594="Canceled"),"No",IF($O594="","Missing Due Date",IF(INT($O594)&lt;INT('Settings'!$B$8),"Overdue",IF(INT($O594)=INT('Settings'!$B$8),"Due Today",IF(INT($O594)&lt;=INT('Settings'!$B$8)+'Settings'!$B$6,"Due Soon","Upcoming"))))),"Check date"))</f>
        <v/>
      </c>
      <c r="AA594" s="27">
        <f>IF(COUNTA($A594:$R594)=0,"",IF($A594="","Missing ID",IF(COUNTIF($A$5:$A$1004,$A594)&gt;1,"Duplicate ID",IF(OR($B594="",$C594="",$D594="",$H594="",$I594="",$K594="",$L594="",$Q594=""),"Missing required field",IF(AND($K594="Closed",$P594=""),"Closed without Resolved At",IF(AND($P594&lt;&gt;"",$P594&lt;$B594),"Resolved before Reported",IF(AND($Q594&lt;&gt;"",$Q594&lt;$B594),"Last Updated before Reported","OK")))))))</f>
        <v/>
      </c>
    </row>
    <row r="595">
      <c r="A595" s="17" t="n"/>
      <c r="B595" s="41" t="n"/>
      <c r="C595" s="42" t="n"/>
      <c r="D595" s="17" t="n"/>
      <c r="E595" s="20" t="n"/>
      <c r="F595" s="17" t="n"/>
      <c r="G595" s="17" t="n"/>
      <c r="H595" s="17" t="n"/>
      <c r="I595" s="17" t="n"/>
      <c r="J595" s="41" t="n"/>
      <c r="K595" s="17" t="n"/>
      <c r="L595" s="17" t="n"/>
      <c r="M595" s="17" t="n"/>
      <c r="N595" s="20" t="n"/>
      <c r="O595" s="42" t="n"/>
      <c r="P595" s="41" t="n"/>
      <c r="Q595" s="41" t="n"/>
      <c r="R595" s="43" t="n"/>
      <c r="S595" s="22">
        <f>IF(COUNTA($A595:$R595)=0,"",IFERROR(IF($J595="","",MAX(0,ROUND((IF(OR($K595="Closed",$K595="Canceled"),IF($P595="",$Q595,$P595),'Settings'!$B$8)-$J595)*1440,0))),""))</f>
        <v/>
      </c>
      <c r="T595" s="44">
        <f>IF(COUNTA($A595:$R595)=0,"",IFERROR(IF($B595="","",MAX(0,ROUND((IF(OR($K595="Closed",$K595="Canceled"),IF($P595="",$Q595,$P595),'Settings'!$B$8)-$B595)*24,1))),""))</f>
        <v/>
      </c>
      <c r="U595" s="44">
        <f>IF(COUNTA($A595:$R595)=0,"",IFERROR(VLOOKUP($I595,'Settings'!$A$12:$B$15,2,FALSE),""))</f>
        <v/>
      </c>
      <c r="V595" s="45">
        <f>IF(COUNTA($A595:$R595)=0,"",IFERROR(IF(OR($B595="",$U595=""),"",$B595+$U595/24),""))</f>
        <v/>
      </c>
      <c r="W595" s="25">
        <f>IF(COUNTA($A595:$R595)=0,"",IFERROR(IF($V595="","",IF(OR($K595="Closed",$K595="Canceled"),IF(IF($P595="",$Q595,$P595)&lt;=$V595,"Met","Missed"),IF('Settings'!$B$8&gt;$V595,"Overdue","Within Target"))),""))</f>
        <v/>
      </c>
      <c r="X595" s="46">
        <f>IF(COUNTA($A595:$R595)=0,"",IFERROR(ROUND($S595/60*'Settings'!$B$5,2),0))</f>
        <v/>
      </c>
      <c r="Y595" s="46">
        <f>IF(COUNTA($A595:$R595)=0,"",IFERROR($R595+$X595,0))</f>
        <v/>
      </c>
      <c r="Z595" s="25">
        <f>IF(COUNTA($A595:$R595)=0,"",IFERROR(IF(OR($K595="Closed",$K595="Canceled"),"No",IF($O595="","Missing Due Date",IF(INT($O595)&lt;INT('Settings'!$B$8),"Overdue",IF(INT($O595)=INT('Settings'!$B$8),"Due Today",IF(INT($O595)&lt;=INT('Settings'!$B$8)+'Settings'!$B$6,"Due Soon","Upcoming"))))),"Check date"))</f>
        <v/>
      </c>
      <c r="AA595" s="27">
        <f>IF(COUNTA($A595:$R595)=0,"",IF($A595="","Missing ID",IF(COUNTIF($A$5:$A$1004,$A595)&gt;1,"Duplicate ID",IF(OR($B595="",$C595="",$D595="",$H595="",$I595="",$K595="",$L595="",$Q595=""),"Missing required field",IF(AND($K595="Closed",$P595=""),"Closed without Resolved At",IF(AND($P595&lt;&gt;"",$P595&lt;$B595),"Resolved before Reported",IF(AND($Q595&lt;&gt;"",$Q595&lt;$B595),"Last Updated before Reported","OK")))))))</f>
        <v/>
      </c>
    </row>
    <row r="596">
      <c r="A596" s="17" t="n"/>
      <c r="B596" s="41" t="n"/>
      <c r="C596" s="42" t="n"/>
      <c r="D596" s="17" t="n"/>
      <c r="E596" s="20" t="n"/>
      <c r="F596" s="17" t="n"/>
      <c r="G596" s="17" t="n"/>
      <c r="H596" s="17" t="n"/>
      <c r="I596" s="17" t="n"/>
      <c r="J596" s="41" t="n"/>
      <c r="K596" s="17" t="n"/>
      <c r="L596" s="17" t="n"/>
      <c r="M596" s="17" t="n"/>
      <c r="N596" s="20" t="n"/>
      <c r="O596" s="42" t="n"/>
      <c r="P596" s="41" t="n"/>
      <c r="Q596" s="41" t="n"/>
      <c r="R596" s="43" t="n"/>
      <c r="S596" s="22">
        <f>IF(COUNTA($A596:$R596)=0,"",IFERROR(IF($J596="","",MAX(0,ROUND((IF(OR($K596="Closed",$K596="Canceled"),IF($P596="",$Q596,$P596),'Settings'!$B$8)-$J596)*1440,0))),""))</f>
        <v/>
      </c>
      <c r="T596" s="44">
        <f>IF(COUNTA($A596:$R596)=0,"",IFERROR(IF($B596="","",MAX(0,ROUND((IF(OR($K596="Closed",$K596="Canceled"),IF($P596="",$Q596,$P596),'Settings'!$B$8)-$B596)*24,1))),""))</f>
        <v/>
      </c>
      <c r="U596" s="44">
        <f>IF(COUNTA($A596:$R596)=0,"",IFERROR(VLOOKUP($I596,'Settings'!$A$12:$B$15,2,FALSE),""))</f>
        <v/>
      </c>
      <c r="V596" s="45">
        <f>IF(COUNTA($A596:$R596)=0,"",IFERROR(IF(OR($B596="",$U596=""),"",$B596+$U596/24),""))</f>
        <v/>
      </c>
      <c r="W596" s="25">
        <f>IF(COUNTA($A596:$R596)=0,"",IFERROR(IF($V596="","",IF(OR($K596="Closed",$K596="Canceled"),IF(IF($P596="",$Q596,$P596)&lt;=$V596,"Met","Missed"),IF('Settings'!$B$8&gt;$V596,"Overdue","Within Target"))),""))</f>
        <v/>
      </c>
      <c r="X596" s="46">
        <f>IF(COUNTA($A596:$R596)=0,"",IFERROR(ROUND($S596/60*'Settings'!$B$5,2),0))</f>
        <v/>
      </c>
      <c r="Y596" s="46">
        <f>IF(COUNTA($A596:$R596)=0,"",IFERROR($R596+$X596,0))</f>
        <v/>
      </c>
      <c r="Z596" s="25">
        <f>IF(COUNTA($A596:$R596)=0,"",IFERROR(IF(OR($K596="Closed",$K596="Canceled"),"No",IF($O596="","Missing Due Date",IF(INT($O596)&lt;INT('Settings'!$B$8),"Overdue",IF(INT($O596)=INT('Settings'!$B$8),"Due Today",IF(INT($O596)&lt;=INT('Settings'!$B$8)+'Settings'!$B$6,"Due Soon","Upcoming"))))),"Check date"))</f>
        <v/>
      </c>
      <c r="AA596" s="27">
        <f>IF(COUNTA($A596:$R596)=0,"",IF($A596="","Missing ID",IF(COUNTIF($A$5:$A$1004,$A596)&gt;1,"Duplicate ID",IF(OR($B596="",$C596="",$D596="",$H596="",$I596="",$K596="",$L596="",$Q596=""),"Missing required field",IF(AND($K596="Closed",$P596=""),"Closed without Resolved At",IF(AND($P596&lt;&gt;"",$P596&lt;$B596),"Resolved before Reported",IF(AND($Q596&lt;&gt;"",$Q596&lt;$B596),"Last Updated before Reported","OK")))))))</f>
        <v/>
      </c>
    </row>
    <row r="597">
      <c r="A597" s="17" t="n"/>
      <c r="B597" s="41" t="n"/>
      <c r="C597" s="42" t="n"/>
      <c r="D597" s="17" t="n"/>
      <c r="E597" s="20" t="n"/>
      <c r="F597" s="17" t="n"/>
      <c r="G597" s="17" t="n"/>
      <c r="H597" s="17" t="n"/>
      <c r="I597" s="17" t="n"/>
      <c r="J597" s="41" t="n"/>
      <c r="K597" s="17" t="n"/>
      <c r="L597" s="17" t="n"/>
      <c r="M597" s="17" t="n"/>
      <c r="N597" s="20" t="n"/>
      <c r="O597" s="42" t="n"/>
      <c r="P597" s="41" t="n"/>
      <c r="Q597" s="41" t="n"/>
      <c r="R597" s="43" t="n"/>
      <c r="S597" s="22">
        <f>IF(COUNTA($A597:$R597)=0,"",IFERROR(IF($J597="","",MAX(0,ROUND((IF(OR($K597="Closed",$K597="Canceled"),IF($P597="",$Q597,$P597),'Settings'!$B$8)-$J597)*1440,0))),""))</f>
        <v/>
      </c>
      <c r="T597" s="44">
        <f>IF(COUNTA($A597:$R597)=0,"",IFERROR(IF($B597="","",MAX(0,ROUND((IF(OR($K597="Closed",$K597="Canceled"),IF($P597="",$Q597,$P597),'Settings'!$B$8)-$B597)*24,1))),""))</f>
        <v/>
      </c>
      <c r="U597" s="44">
        <f>IF(COUNTA($A597:$R597)=0,"",IFERROR(VLOOKUP($I597,'Settings'!$A$12:$B$15,2,FALSE),""))</f>
        <v/>
      </c>
      <c r="V597" s="45">
        <f>IF(COUNTA($A597:$R597)=0,"",IFERROR(IF(OR($B597="",$U597=""),"",$B597+$U597/24),""))</f>
        <v/>
      </c>
      <c r="W597" s="25">
        <f>IF(COUNTA($A597:$R597)=0,"",IFERROR(IF($V597="","",IF(OR($K597="Closed",$K597="Canceled"),IF(IF($P597="",$Q597,$P597)&lt;=$V597,"Met","Missed"),IF('Settings'!$B$8&gt;$V597,"Overdue","Within Target"))),""))</f>
        <v/>
      </c>
      <c r="X597" s="46">
        <f>IF(COUNTA($A597:$R597)=0,"",IFERROR(ROUND($S597/60*'Settings'!$B$5,2),0))</f>
        <v/>
      </c>
      <c r="Y597" s="46">
        <f>IF(COUNTA($A597:$R597)=0,"",IFERROR($R597+$X597,0))</f>
        <v/>
      </c>
      <c r="Z597" s="25">
        <f>IF(COUNTA($A597:$R597)=0,"",IFERROR(IF(OR($K597="Closed",$K597="Canceled"),"No",IF($O597="","Missing Due Date",IF(INT($O597)&lt;INT('Settings'!$B$8),"Overdue",IF(INT($O597)=INT('Settings'!$B$8),"Due Today",IF(INT($O597)&lt;=INT('Settings'!$B$8)+'Settings'!$B$6,"Due Soon","Upcoming"))))),"Check date"))</f>
        <v/>
      </c>
      <c r="AA597" s="27">
        <f>IF(COUNTA($A597:$R597)=0,"",IF($A597="","Missing ID",IF(COUNTIF($A$5:$A$1004,$A597)&gt;1,"Duplicate ID",IF(OR($B597="",$C597="",$D597="",$H597="",$I597="",$K597="",$L597="",$Q597=""),"Missing required field",IF(AND($K597="Closed",$P597=""),"Closed without Resolved At",IF(AND($P597&lt;&gt;"",$P597&lt;$B597),"Resolved before Reported",IF(AND($Q597&lt;&gt;"",$Q597&lt;$B597),"Last Updated before Reported","OK")))))))</f>
        <v/>
      </c>
    </row>
    <row r="598">
      <c r="A598" s="17" t="n"/>
      <c r="B598" s="41" t="n"/>
      <c r="C598" s="42" t="n"/>
      <c r="D598" s="17" t="n"/>
      <c r="E598" s="20" t="n"/>
      <c r="F598" s="17" t="n"/>
      <c r="G598" s="17" t="n"/>
      <c r="H598" s="17" t="n"/>
      <c r="I598" s="17" t="n"/>
      <c r="J598" s="41" t="n"/>
      <c r="K598" s="17" t="n"/>
      <c r="L598" s="17" t="n"/>
      <c r="M598" s="17" t="n"/>
      <c r="N598" s="20" t="n"/>
      <c r="O598" s="42" t="n"/>
      <c r="P598" s="41" t="n"/>
      <c r="Q598" s="41" t="n"/>
      <c r="R598" s="43" t="n"/>
      <c r="S598" s="22">
        <f>IF(COUNTA($A598:$R598)=0,"",IFERROR(IF($J598="","",MAX(0,ROUND((IF(OR($K598="Closed",$K598="Canceled"),IF($P598="",$Q598,$P598),'Settings'!$B$8)-$J598)*1440,0))),""))</f>
        <v/>
      </c>
      <c r="T598" s="44">
        <f>IF(COUNTA($A598:$R598)=0,"",IFERROR(IF($B598="","",MAX(0,ROUND((IF(OR($K598="Closed",$K598="Canceled"),IF($P598="",$Q598,$P598),'Settings'!$B$8)-$B598)*24,1))),""))</f>
        <v/>
      </c>
      <c r="U598" s="44">
        <f>IF(COUNTA($A598:$R598)=0,"",IFERROR(VLOOKUP($I598,'Settings'!$A$12:$B$15,2,FALSE),""))</f>
        <v/>
      </c>
      <c r="V598" s="45">
        <f>IF(COUNTA($A598:$R598)=0,"",IFERROR(IF(OR($B598="",$U598=""),"",$B598+$U598/24),""))</f>
        <v/>
      </c>
      <c r="W598" s="25">
        <f>IF(COUNTA($A598:$R598)=0,"",IFERROR(IF($V598="","",IF(OR($K598="Closed",$K598="Canceled"),IF(IF($P598="",$Q598,$P598)&lt;=$V598,"Met","Missed"),IF('Settings'!$B$8&gt;$V598,"Overdue","Within Target"))),""))</f>
        <v/>
      </c>
      <c r="X598" s="46">
        <f>IF(COUNTA($A598:$R598)=0,"",IFERROR(ROUND($S598/60*'Settings'!$B$5,2),0))</f>
        <v/>
      </c>
      <c r="Y598" s="46">
        <f>IF(COUNTA($A598:$R598)=0,"",IFERROR($R598+$X598,0))</f>
        <v/>
      </c>
      <c r="Z598" s="25">
        <f>IF(COUNTA($A598:$R598)=0,"",IFERROR(IF(OR($K598="Closed",$K598="Canceled"),"No",IF($O598="","Missing Due Date",IF(INT($O598)&lt;INT('Settings'!$B$8),"Overdue",IF(INT($O598)=INT('Settings'!$B$8),"Due Today",IF(INT($O598)&lt;=INT('Settings'!$B$8)+'Settings'!$B$6,"Due Soon","Upcoming"))))),"Check date"))</f>
        <v/>
      </c>
      <c r="AA598" s="27">
        <f>IF(COUNTA($A598:$R598)=0,"",IF($A598="","Missing ID",IF(COUNTIF($A$5:$A$1004,$A598)&gt;1,"Duplicate ID",IF(OR($B598="",$C598="",$D598="",$H598="",$I598="",$K598="",$L598="",$Q598=""),"Missing required field",IF(AND($K598="Closed",$P598=""),"Closed without Resolved At",IF(AND($P598&lt;&gt;"",$P598&lt;$B598),"Resolved before Reported",IF(AND($Q598&lt;&gt;"",$Q598&lt;$B598),"Last Updated before Reported","OK")))))))</f>
        <v/>
      </c>
    </row>
    <row r="599">
      <c r="A599" s="17" t="n"/>
      <c r="B599" s="41" t="n"/>
      <c r="C599" s="42" t="n"/>
      <c r="D599" s="17" t="n"/>
      <c r="E599" s="20" t="n"/>
      <c r="F599" s="17" t="n"/>
      <c r="G599" s="17" t="n"/>
      <c r="H599" s="17" t="n"/>
      <c r="I599" s="17" t="n"/>
      <c r="J599" s="41" t="n"/>
      <c r="K599" s="17" t="n"/>
      <c r="L599" s="17" t="n"/>
      <c r="M599" s="17" t="n"/>
      <c r="N599" s="20" t="n"/>
      <c r="O599" s="42" t="n"/>
      <c r="P599" s="41" t="n"/>
      <c r="Q599" s="41" t="n"/>
      <c r="R599" s="43" t="n"/>
      <c r="S599" s="22">
        <f>IF(COUNTA($A599:$R599)=0,"",IFERROR(IF($J599="","",MAX(0,ROUND((IF(OR($K599="Closed",$K599="Canceled"),IF($P599="",$Q599,$P599),'Settings'!$B$8)-$J599)*1440,0))),""))</f>
        <v/>
      </c>
      <c r="T599" s="44">
        <f>IF(COUNTA($A599:$R599)=0,"",IFERROR(IF($B599="","",MAX(0,ROUND((IF(OR($K599="Closed",$K599="Canceled"),IF($P599="",$Q599,$P599),'Settings'!$B$8)-$B599)*24,1))),""))</f>
        <v/>
      </c>
      <c r="U599" s="44">
        <f>IF(COUNTA($A599:$R599)=0,"",IFERROR(VLOOKUP($I599,'Settings'!$A$12:$B$15,2,FALSE),""))</f>
        <v/>
      </c>
      <c r="V599" s="45">
        <f>IF(COUNTA($A599:$R599)=0,"",IFERROR(IF(OR($B599="",$U599=""),"",$B599+$U599/24),""))</f>
        <v/>
      </c>
      <c r="W599" s="25">
        <f>IF(COUNTA($A599:$R599)=0,"",IFERROR(IF($V599="","",IF(OR($K599="Closed",$K599="Canceled"),IF(IF($P599="",$Q599,$P599)&lt;=$V599,"Met","Missed"),IF('Settings'!$B$8&gt;$V599,"Overdue","Within Target"))),""))</f>
        <v/>
      </c>
      <c r="X599" s="46">
        <f>IF(COUNTA($A599:$R599)=0,"",IFERROR(ROUND($S599/60*'Settings'!$B$5,2),0))</f>
        <v/>
      </c>
      <c r="Y599" s="46">
        <f>IF(COUNTA($A599:$R599)=0,"",IFERROR($R599+$X599,0))</f>
        <v/>
      </c>
      <c r="Z599" s="25">
        <f>IF(COUNTA($A599:$R599)=0,"",IFERROR(IF(OR($K599="Closed",$K599="Canceled"),"No",IF($O599="","Missing Due Date",IF(INT($O599)&lt;INT('Settings'!$B$8),"Overdue",IF(INT($O599)=INT('Settings'!$B$8),"Due Today",IF(INT($O599)&lt;=INT('Settings'!$B$8)+'Settings'!$B$6,"Due Soon","Upcoming"))))),"Check date"))</f>
        <v/>
      </c>
      <c r="AA599" s="27">
        <f>IF(COUNTA($A599:$R599)=0,"",IF($A599="","Missing ID",IF(COUNTIF($A$5:$A$1004,$A599)&gt;1,"Duplicate ID",IF(OR($B599="",$C599="",$D599="",$H599="",$I599="",$K599="",$L599="",$Q599=""),"Missing required field",IF(AND($K599="Closed",$P599=""),"Closed without Resolved At",IF(AND($P599&lt;&gt;"",$P599&lt;$B599),"Resolved before Reported",IF(AND($Q599&lt;&gt;"",$Q599&lt;$B599),"Last Updated before Reported","OK")))))))</f>
        <v/>
      </c>
    </row>
    <row r="600">
      <c r="A600" s="17" t="n"/>
      <c r="B600" s="41" t="n"/>
      <c r="C600" s="42" t="n"/>
      <c r="D600" s="17" t="n"/>
      <c r="E600" s="20" t="n"/>
      <c r="F600" s="17" t="n"/>
      <c r="G600" s="17" t="n"/>
      <c r="H600" s="17" t="n"/>
      <c r="I600" s="17" t="n"/>
      <c r="J600" s="41" t="n"/>
      <c r="K600" s="17" t="n"/>
      <c r="L600" s="17" t="n"/>
      <c r="M600" s="17" t="n"/>
      <c r="N600" s="20" t="n"/>
      <c r="O600" s="42" t="n"/>
      <c r="P600" s="41" t="n"/>
      <c r="Q600" s="41" t="n"/>
      <c r="R600" s="43" t="n"/>
      <c r="S600" s="22">
        <f>IF(COUNTA($A600:$R600)=0,"",IFERROR(IF($J600="","",MAX(0,ROUND((IF(OR($K600="Closed",$K600="Canceled"),IF($P600="",$Q600,$P600),'Settings'!$B$8)-$J600)*1440,0))),""))</f>
        <v/>
      </c>
      <c r="T600" s="44">
        <f>IF(COUNTA($A600:$R600)=0,"",IFERROR(IF($B600="","",MAX(0,ROUND((IF(OR($K600="Closed",$K600="Canceled"),IF($P600="",$Q600,$P600),'Settings'!$B$8)-$B600)*24,1))),""))</f>
        <v/>
      </c>
      <c r="U600" s="44">
        <f>IF(COUNTA($A600:$R600)=0,"",IFERROR(VLOOKUP($I600,'Settings'!$A$12:$B$15,2,FALSE),""))</f>
        <v/>
      </c>
      <c r="V600" s="45">
        <f>IF(COUNTA($A600:$R600)=0,"",IFERROR(IF(OR($B600="",$U600=""),"",$B600+$U600/24),""))</f>
        <v/>
      </c>
      <c r="W600" s="25">
        <f>IF(COUNTA($A600:$R600)=0,"",IFERROR(IF($V600="","",IF(OR($K600="Closed",$K600="Canceled"),IF(IF($P600="",$Q600,$P600)&lt;=$V600,"Met","Missed"),IF('Settings'!$B$8&gt;$V600,"Overdue","Within Target"))),""))</f>
        <v/>
      </c>
      <c r="X600" s="46">
        <f>IF(COUNTA($A600:$R600)=0,"",IFERROR(ROUND($S600/60*'Settings'!$B$5,2),0))</f>
        <v/>
      </c>
      <c r="Y600" s="46">
        <f>IF(COUNTA($A600:$R600)=0,"",IFERROR($R600+$X600,0))</f>
        <v/>
      </c>
      <c r="Z600" s="25">
        <f>IF(COUNTA($A600:$R600)=0,"",IFERROR(IF(OR($K600="Closed",$K600="Canceled"),"No",IF($O600="","Missing Due Date",IF(INT($O600)&lt;INT('Settings'!$B$8),"Overdue",IF(INT($O600)=INT('Settings'!$B$8),"Due Today",IF(INT($O600)&lt;=INT('Settings'!$B$8)+'Settings'!$B$6,"Due Soon","Upcoming"))))),"Check date"))</f>
        <v/>
      </c>
      <c r="AA600" s="27">
        <f>IF(COUNTA($A600:$R600)=0,"",IF($A600="","Missing ID",IF(COUNTIF($A$5:$A$1004,$A600)&gt;1,"Duplicate ID",IF(OR($B600="",$C600="",$D600="",$H600="",$I600="",$K600="",$L600="",$Q600=""),"Missing required field",IF(AND($K600="Closed",$P600=""),"Closed without Resolved At",IF(AND($P600&lt;&gt;"",$P600&lt;$B600),"Resolved before Reported",IF(AND($Q600&lt;&gt;"",$Q600&lt;$B600),"Last Updated before Reported","OK")))))))</f>
        <v/>
      </c>
    </row>
    <row r="601">
      <c r="A601" s="17" t="n"/>
      <c r="B601" s="41" t="n"/>
      <c r="C601" s="42" t="n"/>
      <c r="D601" s="17" t="n"/>
      <c r="E601" s="20" t="n"/>
      <c r="F601" s="17" t="n"/>
      <c r="G601" s="17" t="n"/>
      <c r="H601" s="17" t="n"/>
      <c r="I601" s="17" t="n"/>
      <c r="J601" s="41" t="n"/>
      <c r="K601" s="17" t="n"/>
      <c r="L601" s="17" t="n"/>
      <c r="M601" s="17" t="n"/>
      <c r="N601" s="20" t="n"/>
      <c r="O601" s="42" t="n"/>
      <c r="P601" s="41" t="n"/>
      <c r="Q601" s="41" t="n"/>
      <c r="R601" s="43" t="n"/>
      <c r="S601" s="22">
        <f>IF(COUNTA($A601:$R601)=0,"",IFERROR(IF($J601="","",MAX(0,ROUND((IF(OR($K601="Closed",$K601="Canceled"),IF($P601="",$Q601,$P601),'Settings'!$B$8)-$J601)*1440,0))),""))</f>
        <v/>
      </c>
      <c r="T601" s="44">
        <f>IF(COUNTA($A601:$R601)=0,"",IFERROR(IF($B601="","",MAX(0,ROUND((IF(OR($K601="Closed",$K601="Canceled"),IF($P601="",$Q601,$P601),'Settings'!$B$8)-$B601)*24,1))),""))</f>
        <v/>
      </c>
      <c r="U601" s="44">
        <f>IF(COUNTA($A601:$R601)=0,"",IFERROR(VLOOKUP($I601,'Settings'!$A$12:$B$15,2,FALSE),""))</f>
        <v/>
      </c>
      <c r="V601" s="45">
        <f>IF(COUNTA($A601:$R601)=0,"",IFERROR(IF(OR($B601="",$U601=""),"",$B601+$U601/24),""))</f>
        <v/>
      </c>
      <c r="W601" s="25">
        <f>IF(COUNTA($A601:$R601)=0,"",IFERROR(IF($V601="","",IF(OR($K601="Closed",$K601="Canceled"),IF(IF($P601="",$Q601,$P601)&lt;=$V601,"Met","Missed"),IF('Settings'!$B$8&gt;$V601,"Overdue","Within Target"))),""))</f>
        <v/>
      </c>
      <c r="X601" s="46">
        <f>IF(COUNTA($A601:$R601)=0,"",IFERROR(ROUND($S601/60*'Settings'!$B$5,2),0))</f>
        <v/>
      </c>
      <c r="Y601" s="46">
        <f>IF(COUNTA($A601:$R601)=0,"",IFERROR($R601+$X601,0))</f>
        <v/>
      </c>
      <c r="Z601" s="25">
        <f>IF(COUNTA($A601:$R601)=0,"",IFERROR(IF(OR($K601="Closed",$K601="Canceled"),"No",IF($O601="","Missing Due Date",IF(INT($O601)&lt;INT('Settings'!$B$8),"Overdue",IF(INT($O601)=INT('Settings'!$B$8),"Due Today",IF(INT($O601)&lt;=INT('Settings'!$B$8)+'Settings'!$B$6,"Due Soon","Upcoming"))))),"Check date"))</f>
        <v/>
      </c>
      <c r="AA601" s="27">
        <f>IF(COUNTA($A601:$R601)=0,"",IF($A601="","Missing ID",IF(COUNTIF($A$5:$A$1004,$A601)&gt;1,"Duplicate ID",IF(OR($B601="",$C601="",$D601="",$H601="",$I601="",$K601="",$L601="",$Q601=""),"Missing required field",IF(AND($K601="Closed",$P601=""),"Closed without Resolved At",IF(AND($P601&lt;&gt;"",$P601&lt;$B601),"Resolved before Reported",IF(AND($Q601&lt;&gt;"",$Q601&lt;$B601),"Last Updated before Reported","OK")))))))</f>
        <v/>
      </c>
    </row>
    <row r="602">
      <c r="A602" s="17" t="n"/>
      <c r="B602" s="41" t="n"/>
      <c r="C602" s="42" t="n"/>
      <c r="D602" s="17" t="n"/>
      <c r="E602" s="20" t="n"/>
      <c r="F602" s="17" t="n"/>
      <c r="G602" s="17" t="n"/>
      <c r="H602" s="17" t="n"/>
      <c r="I602" s="17" t="n"/>
      <c r="J602" s="41" t="n"/>
      <c r="K602" s="17" t="n"/>
      <c r="L602" s="17" t="n"/>
      <c r="M602" s="17" t="n"/>
      <c r="N602" s="20" t="n"/>
      <c r="O602" s="42" t="n"/>
      <c r="P602" s="41" t="n"/>
      <c r="Q602" s="41" t="n"/>
      <c r="R602" s="43" t="n"/>
      <c r="S602" s="22">
        <f>IF(COUNTA($A602:$R602)=0,"",IFERROR(IF($J602="","",MAX(0,ROUND((IF(OR($K602="Closed",$K602="Canceled"),IF($P602="",$Q602,$P602),'Settings'!$B$8)-$J602)*1440,0))),""))</f>
        <v/>
      </c>
      <c r="T602" s="44">
        <f>IF(COUNTA($A602:$R602)=0,"",IFERROR(IF($B602="","",MAX(0,ROUND((IF(OR($K602="Closed",$K602="Canceled"),IF($P602="",$Q602,$P602),'Settings'!$B$8)-$B602)*24,1))),""))</f>
        <v/>
      </c>
      <c r="U602" s="44">
        <f>IF(COUNTA($A602:$R602)=0,"",IFERROR(VLOOKUP($I602,'Settings'!$A$12:$B$15,2,FALSE),""))</f>
        <v/>
      </c>
      <c r="V602" s="45">
        <f>IF(COUNTA($A602:$R602)=0,"",IFERROR(IF(OR($B602="",$U602=""),"",$B602+$U602/24),""))</f>
        <v/>
      </c>
      <c r="W602" s="25">
        <f>IF(COUNTA($A602:$R602)=0,"",IFERROR(IF($V602="","",IF(OR($K602="Closed",$K602="Canceled"),IF(IF($P602="",$Q602,$P602)&lt;=$V602,"Met","Missed"),IF('Settings'!$B$8&gt;$V602,"Overdue","Within Target"))),""))</f>
        <v/>
      </c>
      <c r="X602" s="46">
        <f>IF(COUNTA($A602:$R602)=0,"",IFERROR(ROUND($S602/60*'Settings'!$B$5,2),0))</f>
        <v/>
      </c>
      <c r="Y602" s="46">
        <f>IF(COUNTA($A602:$R602)=0,"",IFERROR($R602+$X602,0))</f>
        <v/>
      </c>
      <c r="Z602" s="25">
        <f>IF(COUNTA($A602:$R602)=0,"",IFERROR(IF(OR($K602="Closed",$K602="Canceled"),"No",IF($O602="","Missing Due Date",IF(INT($O602)&lt;INT('Settings'!$B$8),"Overdue",IF(INT($O602)=INT('Settings'!$B$8),"Due Today",IF(INT($O602)&lt;=INT('Settings'!$B$8)+'Settings'!$B$6,"Due Soon","Upcoming"))))),"Check date"))</f>
        <v/>
      </c>
      <c r="AA602" s="27">
        <f>IF(COUNTA($A602:$R602)=0,"",IF($A602="","Missing ID",IF(COUNTIF($A$5:$A$1004,$A602)&gt;1,"Duplicate ID",IF(OR($B602="",$C602="",$D602="",$H602="",$I602="",$K602="",$L602="",$Q602=""),"Missing required field",IF(AND($K602="Closed",$P602=""),"Closed without Resolved At",IF(AND($P602&lt;&gt;"",$P602&lt;$B602),"Resolved before Reported",IF(AND($Q602&lt;&gt;"",$Q602&lt;$B602),"Last Updated before Reported","OK")))))))</f>
        <v/>
      </c>
    </row>
    <row r="603">
      <c r="A603" s="17" t="n"/>
      <c r="B603" s="41" t="n"/>
      <c r="C603" s="42" t="n"/>
      <c r="D603" s="17" t="n"/>
      <c r="E603" s="20" t="n"/>
      <c r="F603" s="17" t="n"/>
      <c r="G603" s="17" t="n"/>
      <c r="H603" s="17" t="n"/>
      <c r="I603" s="17" t="n"/>
      <c r="J603" s="41" t="n"/>
      <c r="K603" s="17" t="n"/>
      <c r="L603" s="17" t="n"/>
      <c r="M603" s="17" t="n"/>
      <c r="N603" s="20" t="n"/>
      <c r="O603" s="42" t="n"/>
      <c r="P603" s="41" t="n"/>
      <c r="Q603" s="41" t="n"/>
      <c r="R603" s="43" t="n"/>
      <c r="S603" s="22">
        <f>IF(COUNTA($A603:$R603)=0,"",IFERROR(IF($J603="","",MAX(0,ROUND((IF(OR($K603="Closed",$K603="Canceled"),IF($P603="",$Q603,$P603),'Settings'!$B$8)-$J603)*1440,0))),""))</f>
        <v/>
      </c>
      <c r="T603" s="44">
        <f>IF(COUNTA($A603:$R603)=0,"",IFERROR(IF($B603="","",MAX(0,ROUND((IF(OR($K603="Closed",$K603="Canceled"),IF($P603="",$Q603,$P603),'Settings'!$B$8)-$B603)*24,1))),""))</f>
        <v/>
      </c>
      <c r="U603" s="44">
        <f>IF(COUNTA($A603:$R603)=0,"",IFERROR(VLOOKUP($I603,'Settings'!$A$12:$B$15,2,FALSE),""))</f>
        <v/>
      </c>
      <c r="V603" s="45">
        <f>IF(COUNTA($A603:$R603)=0,"",IFERROR(IF(OR($B603="",$U603=""),"",$B603+$U603/24),""))</f>
        <v/>
      </c>
      <c r="W603" s="25">
        <f>IF(COUNTA($A603:$R603)=0,"",IFERROR(IF($V603="","",IF(OR($K603="Closed",$K603="Canceled"),IF(IF($P603="",$Q603,$P603)&lt;=$V603,"Met","Missed"),IF('Settings'!$B$8&gt;$V603,"Overdue","Within Target"))),""))</f>
        <v/>
      </c>
      <c r="X603" s="46">
        <f>IF(COUNTA($A603:$R603)=0,"",IFERROR(ROUND($S603/60*'Settings'!$B$5,2),0))</f>
        <v/>
      </c>
      <c r="Y603" s="46">
        <f>IF(COUNTA($A603:$R603)=0,"",IFERROR($R603+$X603,0))</f>
        <v/>
      </c>
      <c r="Z603" s="25">
        <f>IF(COUNTA($A603:$R603)=0,"",IFERROR(IF(OR($K603="Closed",$K603="Canceled"),"No",IF($O603="","Missing Due Date",IF(INT($O603)&lt;INT('Settings'!$B$8),"Overdue",IF(INT($O603)=INT('Settings'!$B$8),"Due Today",IF(INT($O603)&lt;=INT('Settings'!$B$8)+'Settings'!$B$6,"Due Soon","Upcoming"))))),"Check date"))</f>
        <v/>
      </c>
      <c r="AA603" s="27">
        <f>IF(COUNTA($A603:$R603)=0,"",IF($A603="","Missing ID",IF(COUNTIF($A$5:$A$1004,$A603)&gt;1,"Duplicate ID",IF(OR($B603="",$C603="",$D603="",$H603="",$I603="",$K603="",$L603="",$Q603=""),"Missing required field",IF(AND($K603="Closed",$P603=""),"Closed without Resolved At",IF(AND($P603&lt;&gt;"",$P603&lt;$B603),"Resolved before Reported",IF(AND($Q603&lt;&gt;"",$Q603&lt;$B603),"Last Updated before Reported","OK")))))))</f>
        <v/>
      </c>
    </row>
    <row r="604">
      <c r="A604" s="17" t="n"/>
      <c r="B604" s="41" t="n"/>
      <c r="C604" s="42" t="n"/>
      <c r="D604" s="17" t="n"/>
      <c r="E604" s="20" t="n"/>
      <c r="F604" s="17" t="n"/>
      <c r="G604" s="17" t="n"/>
      <c r="H604" s="17" t="n"/>
      <c r="I604" s="17" t="n"/>
      <c r="J604" s="41" t="n"/>
      <c r="K604" s="17" t="n"/>
      <c r="L604" s="17" t="n"/>
      <c r="M604" s="17" t="n"/>
      <c r="N604" s="20" t="n"/>
      <c r="O604" s="42" t="n"/>
      <c r="P604" s="41" t="n"/>
      <c r="Q604" s="41" t="n"/>
      <c r="R604" s="43" t="n"/>
      <c r="S604" s="22">
        <f>IF(COUNTA($A604:$R604)=0,"",IFERROR(IF($J604="","",MAX(0,ROUND((IF(OR($K604="Closed",$K604="Canceled"),IF($P604="",$Q604,$P604),'Settings'!$B$8)-$J604)*1440,0))),""))</f>
        <v/>
      </c>
      <c r="T604" s="44">
        <f>IF(COUNTA($A604:$R604)=0,"",IFERROR(IF($B604="","",MAX(0,ROUND((IF(OR($K604="Closed",$K604="Canceled"),IF($P604="",$Q604,$P604),'Settings'!$B$8)-$B604)*24,1))),""))</f>
        <v/>
      </c>
      <c r="U604" s="44">
        <f>IF(COUNTA($A604:$R604)=0,"",IFERROR(VLOOKUP($I604,'Settings'!$A$12:$B$15,2,FALSE),""))</f>
        <v/>
      </c>
      <c r="V604" s="45">
        <f>IF(COUNTA($A604:$R604)=0,"",IFERROR(IF(OR($B604="",$U604=""),"",$B604+$U604/24),""))</f>
        <v/>
      </c>
      <c r="W604" s="25">
        <f>IF(COUNTA($A604:$R604)=0,"",IFERROR(IF($V604="","",IF(OR($K604="Closed",$K604="Canceled"),IF(IF($P604="",$Q604,$P604)&lt;=$V604,"Met","Missed"),IF('Settings'!$B$8&gt;$V604,"Overdue","Within Target"))),""))</f>
        <v/>
      </c>
      <c r="X604" s="46">
        <f>IF(COUNTA($A604:$R604)=0,"",IFERROR(ROUND($S604/60*'Settings'!$B$5,2),0))</f>
        <v/>
      </c>
      <c r="Y604" s="46">
        <f>IF(COUNTA($A604:$R604)=0,"",IFERROR($R604+$X604,0))</f>
        <v/>
      </c>
      <c r="Z604" s="25">
        <f>IF(COUNTA($A604:$R604)=0,"",IFERROR(IF(OR($K604="Closed",$K604="Canceled"),"No",IF($O604="","Missing Due Date",IF(INT($O604)&lt;INT('Settings'!$B$8),"Overdue",IF(INT($O604)=INT('Settings'!$B$8),"Due Today",IF(INT($O604)&lt;=INT('Settings'!$B$8)+'Settings'!$B$6,"Due Soon","Upcoming"))))),"Check date"))</f>
        <v/>
      </c>
      <c r="AA604" s="27">
        <f>IF(COUNTA($A604:$R604)=0,"",IF($A604="","Missing ID",IF(COUNTIF($A$5:$A$1004,$A604)&gt;1,"Duplicate ID",IF(OR($B604="",$C604="",$D604="",$H604="",$I604="",$K604="",$L604="",$Q604=""),"Missing required field",IF(AND($K604="Closed",$P604=""),"Closed without Resolved At",IF(AND($P604&lt;&gt;"",$P604&lt;$B604),"Resolved before Reported",IF(AND($Q604&lt;&gt;"",$Q604&lt;$B604),"Last Updated before Reported","OK")))))))</f>
        <v/>
      </c>
    </row>
    <row r="605">
      <c r="A605" s="17" t="n"/>
      <c r="B605" s="41" t="n"/>
      <c r="C605" s="42" t="n"/>
      <c r="D605" s="17" t="n"/>
      <c r="E605" s="20" t="n"/>
      <c r="F605" s="17" t="n"/>
      <c r="G605" s="17" t="n"/>
      <c r="H605" s="17" t="n"/>
      <c r="I605" s="17" t="n"/>
      <c r="J605" s="41" t="n"/>
      <c r="K605" s="17" t="n"/>
      <c r="L605" s="17" t="n"/>
      <c r="M605" s="17" t="n"/>
      <c r="N605" s="20" t="n"/>
      <c r="O605" s="42" t="n"/>
      <c r="P605" s="41" t="n"/>
      <c r="Q605" s="41" t="n"/>
      <c r="R605" s="43" t="n"/>
      <c r="S605" s="22">
        <f>IF(COUNTA($A605:$R605)=0,"",IFERROR(IF($J605="","",MAX(0,ROUND((IF(OR($K605="Closed",$K605="Canceled"),IF($P605="",$Q605,$P605),'Settings'!$B$8)-$J605)*1440,0))),""))</f>
        <v/>
      </c>
      <c r="T605" s="44">
        <f>IF(COUNTA($A605:$R605)=0,"",IFERROR(IF($B605="","",MAX(0,ROUND((IF(OR($K605="Closed",$K605="Canceled"),IF($P605="",$Q605,$P605),'Settings'!$B$8)-$B605)*24,1))),""))</f>
        <v/>
      </c>
      <c r="U605" s="44">
        <f>IF(COUNTA($A605:$R605)=0,"",IFERROR(VLOOKUP($I605,'Settings'!$A$12:$B$15,2,FALSE),""))</f>
        <v/>
      </c>
      <c r="V605" s="45">
        <f>IF(COUNTA($A605:$R605)=0,"",IFERROR(IF(OR($B605="",$U605=""),"",$B605+$U605/24),""))</f>
        <v/>
      </c>
      <c r="W605" s="25">
        <f>IF(COUNTA($A605:$R605)=0,"",IFERROR(IF($V605="","",IF(OR($K605="Closed",$K605="Canceled"),IF(IF($P605="",$Q605,$P605)&lt;=$V605,"Met","Missed"),IF('Settings'!$B$8&gt;$V605,"Overdue","Within Target"))),""))</f>
        <v/>
      </c>
      <c r="X605" s="46">
        <f>IF(COUNTA($A605:$R605)=0,"",IFERROR(ROUND($S605/60*'Settings'!$B$5,2),0))</f>
        <v/>
      </c>
      <c r="Y605" s="46">
        <f>IF(COUNTA($A605:$R605)=0,"",IFERROR($R605+$X605,0))</f>
        <v/>
      </c>
      <c r="Z605" s="25">
        <f>IF(COUNTA($A605:$R605)=0,"",IFERROR(IF(OR($K605="Closed",$K605="Canceled"),"No",IF($O605="","Missing Due Date",IF(INT($O605)&lt;INT('Settings'!$B$8),"Overdue",IF(INT($O605)=INT('Settings'!$B$8),"Due Today",IF(INT($O605)&lt;=INT('Settings'!$B$8)+'Settings'!$B$6,"Due Soon","Upcoming"))))),"Check date"))</f>
        <v/>
      </c>
      <c r="AA605" s="27">
        <f>IF(COUNTA($A605:$R605)=0,"",IF($A605="","Missing ID",IF(COUNTIF($A$5:$A$1004,$A605)&gt;1,"Duplicate ID",IF(OR($B605="",$C605="",$D605="",$H605="",$I605="",$K605="",$L605="",$Q605=""),"Missing required field",IF(AND($K605="Closed",$P605=""),"Closed without Resolved At",IF(AND($P605&lt;&gt;"",$P605&lt;$B605),"Resolved before Reported",IF(AND($Q605&lt;&gt;"",$Q605&lt;$B605),"Last Updated before Reported","OK")))))))</f>
        <v/>
      </c>
    </row>
    <row r="606">
      <c r="A606" s="17" t="n"/>
      <c r="B606" s="41" t="n"/>
      <c r="C606" s="42" t="n"/>
      <c r="D606" s="17" t="n"/>
      <c r="E606" s="20" t="n"/>
      <c r="F606" s="17" t="n"/>
      <c r="G606" s="17" t="n"/>
      <c r="H606" s="17" t="n"/>
      <c r="I606" s="17" t="n"/>
      <c r="J606" s="41" t="n"/>
      <c r="K606" s="17" t="n"/>
      <c r="L606" s="17" t="n"/>
      <c r="M606" s="17" t="n"/>
      <c r="N606" s="20" t="n"/>
      <c r="O606" s="42" t="n"/>
      <c r="P606" s="41" t="n"/>
      <c r="Q606" s="41" t="n"/>
      <c r="R606" s="43" t="n"/>
      <c r="S606" s="22">
        <f>IF(COUNTA($A606:$R606)=0,"",IFERROR(IF($J606="","",MAX(0,ROUND((IF(OR($K606="Closed",$K606="Canceled"),IF($P606="",$Q606,$P606),'Settings'!$B$8)-$J606)*1440,0))),""))</f>
        <v/>
      </c>
      <c r="T606" s="44">
        <f>IF(COUNTA($A606:$R606)=0,"",IFERROR(IF($B606="","",MAX(0,ROUND((IF(OR($K606="Closed",$K606="Canceled"),IF($P606="",$Q606,$P606),'Settings'!$B$8)-$B606)*24,1))),""))</f>
        <v/>
      </c>
      <c r="U606" s="44">
        <f>IF(COUNTA($A606:$R606)=0,"",IFERROR(VLOOKUP($I606,'Settings'!$A$12:$B$15,2,FALSE),""))</f>
        <v/>
      </c>
      <c r="V606" s="45">
        <f>IF(COUNTA($A606:$R606)=0,"",IFERROR(IF(OR($B606="",$U606=""),"",$B606+$U606/24),""))</f>
        <v/>
      </c>
      <c r="W606" s="25">
        <f>IF(COUNTA($A606:$R606)=0,"",IFERROR(IF($V606="","",IF(OR($K606="Closed",$K606="Canceled"),IF(IF($P606="",$Q606,$P606)&lt;=$V606,"Met","Missed"),IF('Settings'!$B$8&gt;$V606,"Overdue","Within Target"))),""))</f>
        <v/>
      </c>
      <c r="X606" s="46">
        <f>IF(COUNTA($A606:$R606)=0,"",IFERROR(ROUND($S606/60*'Settings'!$B$5,2),0))</f>
        <v/>
      </c>
      <c r="Y606" s="46">
        <f>IF(COUNTA($A606:$R606)=0,"",IFERROR($R606+$X606,0))</f>
        <v/>
      </c>
      <c r="Z606" s="25">
        <f>IF(COUNTA($A606:$R606)=0,"",IFERROR(IF(OR($K606="Closed",$K606="Canceled"),"No",IF($O606="","Missing Due Date",IF(INT($O606)&lt;INT('Settings'!$B$8),"Overdue",IF(INT($O606)=INT('Settings'!$B$8),"Due Today",IF(INT($O606)&lt;=INT('Settings'!$B$8)+'Settings'!$B$6,"Due Soon","Upcoming"))))),"Check date"))</f>
        <v/>
      </c>
      <c r="AA606" s="27">
        <f>IF(COUNTA($A606:$R606)=0,"",IF($A606="","Missing ID",IF(COUNTIF($A$5:$A$1004,$A606)&gt;1,"Duplicate ID",IF(OR($B606="",$C606="",$D606="",$H606="",$I606="",$K606="",$L606="",$Q606=""),"Missing required field",IF(AND($K606="Closed",$P606=""),"Closed without Resolved At",IF(AND($P606&lt;&gt;"",$P606&lt;$B606),"Resolved before Reported",IF(AND($Q606&lt;&gt;"",$Q606&lt;$B606),"Last Updated before Reported","OK")))))))</f>
        <v/>
      </c>
    </row>
    <row r="607">
      <c r="A607" s="17" t="n"/>
      <c r="B607" s="41" t="n"/>
      <c r="C607" s="42" t="n"/>
      <c r="D607" s="17" t="n"/>
      <c r="E607" s="20" t="n"/>
      <c r="F607" s="17" t="n"/>
      <c r="G607" s="17" t="n"/>
      <c r="H607" s="17" t="n"/>
      <c r="I607" s="17" t="n"/>
      <c r="J607" s="41" t="n"/>
      <c r="K607" s="17" t="n"/>
      <c r="L607" s="17" t="n"/>
      <c r="M607" s="17" t="n"/>
      <c r="N607" s="20" t="n"/>
      <c r="O607" s="42" t="n"/>
      <c r="P607" s="41" t="n"/>
      <c r="Q607" s="41" t="n"/>
      <c r="R607" s="43" t="n"/>
      <c r="S607" s="22">
        <f>IF(COUNTA($A607:$R607)=0,"",IFERROR(IF($J607="","",MAX(0,ROUND((IF(OR($K607="Closed",$K607="Canceled"),IF($P607="",$Q607,$P607),'Settings'!$B$8)-$J607)*1440,0))),""))</f>
        <v/>
      </c>
      <c r="T607" s="44">
        <f>IF(COUNTA($A607:$R607)=0,"",IFERROR(IF($B607="","",MAX(0,ROUND((IF(OR($K607="Closed",$K607="Canceled"),IF($P607="",$Q607,$P607),'Settings'!$B$8)-$B607)*24,1))),""))</f>
        <v/>
      </c>
      <c r="U607" s="44">
        <f>IF(COUNTA($A607:$R607)=0,"",IFERROR(VLOOKUP($I607,'Settings'!$A$12:$B$15,2,FALSE),""))</f>
        <v/>
      </c>
      <c r="V607" s="45">
        <f>IF(COUNTA($A607:$R607)=0,"",IFERROR(IF(OR($B607="",$U607=""),"",$B607+$U607/24),""))</f>
        <v/>
      </c>
      <c r="W607" s="25">
        <f>IF(COUNTA($A607:$R607)=0,"",IFERROR(IF($V607="","",IF(OR($K607="Closed",$K607="Canceled"),IF(IF($P607="",$Q607,$P607)&lt;=$V607,"Met","Missed"),IF('Settings'!$B$8&gt;$V607,"Overdue","Within Target"))),""))</f>
        <v/>
      </c>
      <c r="X607" s="46">
        <f>IF(COUNTA($A607:$R607)=0,"",IFERROR(ROUND($S607/60*'Settings'!$B$5,2),0))</f>
        <v/>
      </c>
      <c r="Y607" s="46">
        <f>IF(COUNTA($A607:$R607)=0,"",IFERROR($R607+$X607,0))</f>
        <v/>
      </c>
      <c r="Z607" s="25">
        <f>IF(COUNTA($A607:$R607)=0,"",IFERROR(IF(OR($K607="Closed",$K607="Canceled"),"No",IF($O607="","Missing Due Date",IF(INT($O607)&lt;INT('Settings'!$B$8),"Overdue",IF(INT($O607)=INT('Settings'!$B$8),"Due Today",IF(INT($O607)&lt;=INT('Settings'!$B$8)+'Settings'!$B$6,"Due Soon","Upcoming"))))),"Check date"))</f>
        <v/>
      </c>
      <c r="AA607" s="27">
        <f>IF(COUNTA($A607:$R607)=0,"",IF($A607="","Missing ID",IF(COUNTIF($A$5:$A$1004,$A607)&gt;1,"Duplicate ID",IF(OR($B607="",$C607="",$D607="",$H607="",$I607="",$K607="",$L607="",$Q607=""),"Missing required field",IF(AND($K607="Closed",$P607=""),"Closed without Resolved At",IF(AND($P607&lt;&gt;"",$P607&lt;$B607),"Resolved before Reported",IF(AND($Q607&lt;&gt;"",$Q607&lt;$B607),"Last Updated before Reported","OK")))))))</f>
        <v/>
      </c>
    </row>
    <row r="608">
      <c r="A608" s="17" t="n"/>
      <c r="B608" s="41" t="n"/>
      <c r="C608" s="42" t="n"/>
      <c r="D608" s="17" t="n"/>
      <c r="E608" s="20" t="n"/>
      <c r="F608" s="17" t="n"/>
      <c r="G608" s="17" t="n"/>
      <c r="H608" s="17" t="n"/>
      <c r="I608" s="17" t="n"/>
      <c r="J608" s="41" t="n"/>
      <c r="K608" s="17" t="n"/>
      <c r="L608" s="17" t="n"/>
      <c r="M608" s="17" t="n"/>
      <c r="N608" s="20" t="n"/>
      <c r="O608" s="42" t="n"/>
      <c r="P608" s="41" t="n"/>
      <c r="Q608" s="41" t="n"/>
      <c r="R608" s="43" t="n"/>
      <c r="S608" s="22">
        <f>IF(COUNTA($A608:$R608)=0,"",IFERROR(IF($J608="","",MAX(0,ROUND((IF(OR($K608="Closed",$K608="Canceled"),IF($P608="",$Q608,$P608),'Settings'!$B$8)-$J608)*1440,0))),""))</f>
        <v/>
      </c>
      <c r="T608" s="44">
        <f>IF(COUNTA($A608:$R608)=0,"",IFERROR(IF($B608="","",MAX(0,ROUND((IF(OR($K608="Closed",$K608="Canceled"),IF($P608="",$Q608,$P608),'Settings'!$B$8)-$B608)*24,1))),""))</f>
        <v/>
      </c>
      <c r="U608" s="44">
        <f>IF(COUNTA($A608:$R608)=0,"",IFERROR(VLOOKUP($I608,'Settings'!$A$12:$B$15,2,FALSE),""))</f>
        <v/>
      </c>
      <c r="V608" s="45">
        <f>IF(COUNTA($A608:$R608)=0,"",IFERROR(IF(OR($B608="",$U608=""),"",$B608+$U608/24),""))</f>
        <v/>
      </c>
      <c r="W608" s="25">
        <f>IF(COUNTA($A608:$R608)=0,"",IFERROR(IF($V608="","",IF(OR($K608="Closed",$K608="Canceled"),IF(IF($P608="",$Q608,$P608)&lt;=$V608,"Met","Missed"),IF('Settings'!$B$8&gt;$V608,"Overdue","Within Target"))),""))</f>
        <v/>
      </c>
      <c r="X608" s="46">
        <f>IF(COUNTA($A608:$R608)=0,"",IFERROR(ROUND($S608/60*'Settings'!$B$5,2),0))</f>
        <v/>
      </c>
      <c r="Y608" s="46">
        <f>IF(COUNTA($A608:$R608)=0,"",IFERROR($R608+$X608,0))</f>
        <v/>
      </c>
      <c r="Z608" s="25">
        <f>IF(COUNTA($A608:$R608)=0,"",IFERROR(IF(OR($K608="Closed",$K608="Canceled"),"No",IF($O608="","Missing Due Date",IF(INT($O608)&lt;INT('Settings'!$B$8),"Overdue",IF(INT($O608)=INT('Settings'!$B$8),"Due Today",IF(INT($O608)&lt;=INT('Settings'!$B$8)+'Settings'!$B$6,"Due Soon","Upcoming"))))),"Check date"))</f>
        <v/>
      </c>
      <c r="AA608" s="27">
        <f>IF(COUNTA($A608:$R608)=0,"",IF($A608="","Missing ID",IF(COUNTIF($A$5:$A$1004,$A608)&gt;1,"Duplicate ID",IF(OR($B608="",$C608="",$D608="",$H608="",$I608="",$K608="",$L608="",$Q608=""),"Missing required field",IF(AND($K608="Closed",$P608=""),"Closed without Resolved At",IF(AND($P608&lt;&gt;"",$P608&lt;$B608),"Resolved before Reported",IF(AND($Q608&lt;&gt;"",$Q608&lt;$B608),"Last Updated before Reported","OK")))))))</f>
        <v/>
      </c>
    </row>
    <row r="609">
      <c r="A609" s="17" t="n"/>
      <c r="B609" s="41" t="n"/>
      <c r="C609" s="42" t="n"/>
      <c r="D609" s="17" t="n"/>
      <c r="E609" s="20" t="n"/>
      <c r="F609" s="17" t="n"/>
      <c r="G609" s="17" t="n"/>
      <c r="H609" s="17" t="n"/>
      <c r="I609" s="17" t="n"/>
      <c r="J609" s="41" t="n"/>
      <c r="K609" s="17" t="n"/>
      <c r="L609" s="17" t="n"/>
      <c r="M609" s="17" t="n"/>
      <c r="N609" s="20" t="n"/>
      <c r="O609" s="42" t="n"/>
      <c r="P609" s="41" t="n"/>
      <c r="Q609" s="41" t="n"/>
      <c r="R609" s="43" t="n"/>
      <c r="S609" s="22">
        <f>IF(COUNTA($A609:$R609)=0,"",IFERROR(IF($J609="","",MAX(0,ROUND((IF(OR($K609="Closed",$K609="Canceled"),IF($P609="",$Q609,$P609),'Settings'!$B$8)-$J609)*1440,0))),""))</f>
        <v/>
      </c>
      <c r="T609" s="44">
        <f>IF(COUNTA($A609:$R609)=0,"",IFERROR(IF($B609="","",MAX(0,ROUND((IF(OR($K609="Closed",$K609="Canceled"),IF($P609="",$Q609,$P609),'Settings'!$B$8)-$B609)*24,1))),""))</f>
        <v/>
      </c>
      <c r="U609" s="44">
        <f>IF(COUNTA($A609:$R609)=0,"",IFERROR(VLOOKUP($I609,'Settings'!$A$12:$B$15,2,FALSE),""))</f>
        <v/>
      </c>
      <c r="V609" s="45">
        <f>IF(COUNTA($A609:$R609)=0,"",IFERROR(IF(OR($B609="",$U609=""),"",$B609+$U609/24),""))</f>
        <v/>
      </c>
      <c r="W609" s="25">
        <f>IF(COUNTA($A609:$R609)=0,"",IFERROR(IF($V609="","",IF(OR($K609="Closed",$K609="Canceled"),IF(IF($P609="",$Q609,$P609)&lt;=$V609,"Met","Missed"),IF('Settings'!$B$8&gt;$V609,"Overdue","Within Target"))),""))</f>
        <v/>
      </c>
      <c r="X609" s="46">
        <f>IF(COUNTA($A609:$R609)=0,"",IFERROR(ROUND($S609/60*'Settings'!$B$5,2),0))</f>
        <v/>
      </c>
      <c r="Y609" s="46">
        <f>IF(COUNTA($A609:$R609)=0,"",IFERROR($R609+$X609,0))</f>
        <v/>
      </c>
      <c r="Z609" s="25">
        <f>IF(COUNTA($A609:$R609)=0,"",IFERROR(IF(OR($K609="Closed",$K609="Canceled"),"No",IF($O609="","Missing Due Date",IF(INT($O609)&lt;INT('Settings'!$B$8),"Overdue",IF(INT($O609)=INT('Settings'!$B$8),"Due Today",IF(INT($O609)&lt;=INT('Settings'!$B$8)+'Settings'!$B$6,"Due Soon","Upcoming"))))),"Check date"))</f>
        <v/>
      </c>
      <c r="AA609" s="27">
        <f>IF(COUNTA($A609:$R609)=0,"",IF($A609="","Missing ID",IF(COUNTIF($A$5:$A$1004,$A609)&gt;1,"Duplicate ID",IF(OR($B609="",$C609="",$D609="",$H609="",$I609="",$K609="",$L609="",$Q609=""),"Missing required field",IF(AND($K609="Closed",$P609=""),"Closed without Resolved At",IF(AND($P609&lt;&gt;"",$P609&lt;$B609),"Resolved before Reported",IF(AND($Q609&lt;&gt;"",$Q609&lt;$B609),"Last Updated before Reported","OK")))))))</f>
        <v/>
      </c>
    </row>
    <row r="610">
      <c r="A610" s="17" t="n"/>
      <c r="B610" s="41" t="n"/>
      <c r="C610" s="42" t="n"/>
      <c r="D610" s="17" t="n"/>
      <c r="E610" s="20" t="n"/>
      <c r="F610" s="17" t="n"/>
      <c r="G610" s="17" t="n"/>
      <c r="H610" s="17" t="n"/>
      <c r="I610" s="17" t="n"/>
      <c r="J610" s="41" t="n"/>
      <c r="K610" s="17" t="n"/>
      <c r="L610" s="17" t="n"/>
      <c r="M610" s="17" t="n"/>
      <c r="N610" s="20" t="n"/>
      <c r="O610" s="42" t="n"/>
      <c r="P610" s="41" t="n"/>
      <c r="Q610" s="41" t="n"/>
      <c r="R610" s="43" t="n"/>
      <c r="S610" s="22">
        <f>IF(COUNTA($A610:$R610)=0,"",IFERROR(IF($J610="","",MAX(0,ROUND((IF(OR($K610="Closed",$K610="Canceled"),IF($P610="",$Q610,$P610),'Settings'!$B$8)-$J610)*1440,0))),""))</f>
        <v/>
      </c>
      <c r="T610" s="44">
        <f>IF(COUNTA($A610:$R610)=0,"",IFERROR(IF($B610="","",MAX(0,ROUND((IF(OR($K610="Closed",$K610="Canceled"),IF($P610="",$Q610,$P610),'Settings'!$B$8)-$B610)*24,1))),""))</f>
        <v/>
      </c>
      <c r="U610" s="44">
        <f>IF(COUNTA($A610:$R610)=0,"",IFERROR(VLOOKUP($I610,'Settings'!$A$12:$B$15,2,FALSE),""))</f>
        <v/>
      </c>
      <c r="V610" s="45">
        <f>IF(COUNTA($A610:$R610)=0,"",IFERROR(IF(OR($B610="",$U610=""),"",$B610+$U610/24),""))</f>
        <v/>
      </c>
      <c r="W610" s="25">
        <f>IF(COUNTA($A610:$R610)=0,"",IFERROR(IF($V610="","",IF(OR($K610="Closed",$K610="Canceled"),IF(IF($P610="",$Q610,$P610)&lt;=$V610,"Met","Missed"),IF('Settings'!$B$8&gt;$V610,"Overdue","Within Target"))),""))</f>
        <v/>
      </c>
      <c r="X610" s="46">
        <f>IF(COUNTA($A610:$R610)=0,"",IFERROR(ROUND($S610/60*'Settings'!$B$5,2),0))</f>
        <v/>
      </c>
      <c r="Y610" s="46">
        <f>IF(COUNTA($A610:$R610)=0,"",IFERROR($R610+$X610,0))</f>
        <v/>
      </c>
      <c r="Z610" s="25">
        <f>IF(COUNTA($A610:$R610)=0,"",IFERROR(IF(OR($K610="Closed",$K610="Canceled"),"No",IF($O610="","Missing Due Date",IF(INT($O610)&lt;INT('Settings'!$B$8),"Overdue",IF(INT($O610)=INT('Settings'!$B$8),"Due Today",IF(INT($O610)&lt;=INT('Settings'!$B$8)+'Settings'!$B$6,"Due Soon","Upcoming"))))),"Check date"))</f>
        <v/>
      </c>
      <c r="AA610" s="27">
        <f>IF(COUNTA($A610:$R610)=0,"",IF($A610="","Missing ID",IF(COUNTIF($A$5:$A$1004,$A610)&gt;1,"Duplicate ID",IF(OR($B610="",$C610="",$D610="",$H610="",$I610="",$K610="",$L610="",$Q610=""),"Missing required field",IF(AND($K610="Closed",$P610=""),"Closed without Resolved At",IF(AND($P610&lt;&gt;"",$P610&lt;$B610),"Resolved before Reported",IF(AND($Q610&lt;&gt;"",$Q610&lt;$B610),"Last Updated before Reported","OK")))))))</f>
        <v/>
      </c>
    </row>
    <row r="611">
      <c r="A611" s="17" t="n"/>
      <c r="B611" s="41" t="n"/>
      <c r="C611" s="42" t="n"/>
      <c r="D611" s="17" t="n"/>
      <c r="E611" s="20" t="n"/>
      <c r="F611" s="17" t="n"/>
      <c r="G611" s="17" t="n"/>
      <c r="H611" s="17" t="n"/>
      <c r="I611" s="17" t="n"/>
      <c r="J611" s="41" t="n"/>
      <c r="K611" s="17" t="n"/>
      <c r="L611" s="17" t="n"/>
      <c r="M611" s="17" t="n"/>
      <c r="N611" s="20" t="n"/>
      <c r="O611" s="42" t="n"/>
      <c r="P611" s="41" t="n"/>
      <c r="Q611" s="41" t="n"/>
      <c r="R611" s="43" t="n"/>
      <c r="S611" s="22">
        <f>IF(COUNTA($A611:$R611)=0,"",IFERROR(IF($J611="","",MAX(0,ROUND((IF(OR($K611="Closed",$K611="Canceled"),IF($P611="",$Q611,$P611),'Settings'!$B$8)-$J611)*1440,0))),""))</f>
        <v/>
      </c>
      <c r="T611" s="44">
        <f>IF(COUNTA($A611:$R611)=0,"",IFERROR(IF($B611="","",MAX(0,ROUND((IF(OR($K611="Closed",$K611="Canceled"),IF($P611="",$Q611,$P611),'Settings'!$B$8)-$B611)*24,1))),""))</f>
        <v/>
      </c>
      <c r="U611" s="44">
        <f>IF(COUNTA($A611:$R611)=0,"",IFERROR(VLOOKUP($I611,'Settings'!$A$12:$B$15,2,FALSE),""))</f>
        <v/>
      </c>
      <c r="V611" s="45">
        <f>IF(COUNTA($A611:$R611)=0,"",IFERROR(IF(OR($B611="",$U611=""),"",$B611+$U611/24),""))</f>
        <v/>
      </c>
      <c r="W611" s="25">
        <f>IF(COUNTA($A611:$R611)=0,"",IFERROR(IF($V611="","",IF(OR($K611="Closed",$K611="Canceled"),IF(IF($P611="",$Q611,$P611)&lt;=$V611,"Met","Missed"),IF('Settings'!$B$8&gt;$V611,"Overdue","Within Target"))),""))</f>
        <v/>
      </c>
      <c r="X611" s="46">
        <f>IF(COUNTA($A611:$R611)=0,"",IFERROR(ROUND($S611/60*'Settings'!$B$5,2),0))</f>
        <v/>
      </c>
      <c r="Y611" s="46">
        <f>IF(COUNTA($A611:$R611)=0,"",IFERROR($R611+$X611,0))</f>
        <v/>
      </c>
      <c r="Z611" s="25">
        <f>IF(COUNTA($A611:$R611)=0,"",IFERROR(IF(OR($K611="Closed",$K611="Canceled"),"No",IF($O611="","Missing Due Date",IF(INT($O611)&lt;INT('Settings'!$B$8),"Overdue",IF(INT($O611)=INT('Settings'!$B$8),"Due Today",IF(INT($O611)&lt;=INT('Settings'!$B$8)+'Settings'!$B$6,"Due Soon","Upcoming"))))),"Check date"))</f>
        <v/>
      </c>
      <c r="AA611" s="27">
        <f>IF(COUNTA($A611:$R611)=0,"",IF($A611="","Missing ID",IF(COUNTIF($A$5:$A$1004,$A611)&gt;1,"Duplicate ID",IF(OR($B611="",$C611="",$D611="",$H611="",$I611="",$K611="",$L611="",$Q611=""),"Missing required field",IF(AND($K611="Closed",$P611=""),"Closed without Resolved At",IF(AND($P611&lt;&gt;"",$P611&lt;$B611),"Resolved before Reported",IF(AND($Q611&lt;&gt;"",$Q611&lt;$B611),"Last Updated before Reported","OK")))))))</f>
        <v/>
      </c>
    </row>
    <row r="612">
      <c r="A612" s="17" t="n"/>
      <c r="B612" s="41" t="n"/>
      <c r="C612" s="42" t="n"/>
      <c r="D612" s="17" t="n"/>
      <c r="E612" s="20" t="n"/>
      <c r="F612" s="17" t="n"/>
      <c r="G612" s="17" t="n"/>
      <c r="H612" s="17" t="n"/>
      <c r="I612" s="17" t="n"/>
      <c r="J612" s="41" t="n"/>
      <c r="K612" s="17" t="n"/>
      <c r="L612" s="17" t="n"/>
      <c r="M612" s="17" t="n"/>
      <c r="N612" s="20" t="n"/>
      <c r="O612" s="42" t="n"/>
      <c r="P612" s="41" t="n"/>
      <c r="Q612" s="41" t="n"/>
      <c r="R612" s="43" t="n"/>
      <c r="S612" s="22">
        <f>IF(COUNTA($A612:$R612)=0,"",IFERROR(IF($J612="","",MAX(0,ROUND((IF(OR($K612="Closed",$K612="Canceled"),IF($P612="",$Q612,$P612),'Settings'!$B$8)-$J612)*1440,0))),""))</f>
        <v/>
      </c>
      <c r="T612" s="44">
        <f>IF(COUNTA($A612:$R612)=0,"",IFERROR(IF($B612="","",MAX(0,ROUND((IF(OR($K612="Closed",$K612="Canceled"),IF($P612="",$Q612,$P612),'Settings'!$B$8)-$B612)*24,1))),""))</f>
        <v/>
      </c>
      <c r="U612" s="44">
        <f>IF(COUNTA($A612:$R612)=0,"",IFERROR(VLOOKUP($I612,'Settings'!$A$12:$B$15,2,FALSE),""))</f>
        <v/>
      </c>
      <c r="V612" s="45">
        <f>IF(COUNTA($A612:$R612)=0,"",IFERROR(IF(OR($B612="",$U612=""),"",$B612+$U612/24),""))</f>
        <v/>
      </c>
      <c r="W612" s="25">
        <f>IF(COUNTA($A612:$R612)=0,"",IFERROR(IF($V612="","",IF(OR($K612="Closed",$K612="Canceled"),IF(IF($P612="",$Q612,$P612)&lt;=$V612,"Met","Missed"),IF('Settings'!$B$8&gt;$V612,"Overdue","Within Target"))),""))</f>
        <v/>
      </c>
      <c r="X612" s="46">
        <f>IF(COUNTA($A612:$R612)=0,"",IFERROR(ROUND($S612/60*'Settings'!$B$5,2),0))</f>
        <v/>
      </c>
      <c r="Y612" s="46">
        <f>IF(COUNTA($A612:$R612)=0,"",IFERROR($R612+$X612,0))</f>
        <v/>
      </c>
      <c r="Z612" s="25">
        <f>IF(COUNTA($A612:$R612)=0,"",IFERROR(IF(OR($K612="Closed",$K612="Canceled"),"No",IF($O612="","Missing Due Date",IF(INT($O612)&lt;INT('Settings'!$B$8),"Overdue",IF(INT($O612)=INT('Settings'!$B$8),"Due Today",IF(INT($O612)&lt;=INT('Settings'!$B$8)+'Settings'!$B$6,"Due Soon","Upcoming"))))),"Check date"))</f>
        <v/>
      </c>
      <c r="AA612" s="27">
        <f>IF(COUNTA($A612:$R612)=0,"",IF($A612="","Missing ID",IF(COUNTIF($A$5:$A$1004,$A612)&gt;1,"Duplicate ID",IF(OR($B612="",$C612="",$D612="",$H612="",$I612="",$K612="",$L612="",$Q612=""),"Missing required field",IF(AND($K612="Closed",$P612=""),"Closed without Resolved At",IF(AND($P612&lt;&gt;"",$P612&lt;$B612),"Resolved before Reported",IF(AND($Q612&lt;&gt;"",$Q612&lt;$B612),"Last Updated before Reported","OK")))))))</f>
        <v/>
      </c>
    </row>
    <row r="613">
      <c r="A613" s="17" t="n"/>
      <c r="B613" s="41" t="n"/>
      <c r="C613" s="42" t="n"/>
      <c r="D613" s="17" t="n"/>
      <c r="E613" s="20" t="n"/>
      <c r="F613" s="17" t="n"/>
      <c r="G613" s="17" t="n"/>
      <c r="H613" s="17" t="n"/>
      <c r="I613" s="17" t="n"/>
      <c r="J613" s="41" t="n"/>
      <c r="K613" s="17" t="n"/>
      <c r="L613" s="17" t="n"/>
      <c r="M613" s="17" t="n"/>
      <c r="N613" s="20" t="n"/>
      <c r="O613" s="42" t="n"/>
      <c r="P613" s="41" t="n"/>
      <c r="Q613" s="41" t="n"/>
      <c r="R613" s="43" t="n"/>
      <c r="S613" s="22">
        <f>IF(COUNTA($A613:$R613)=0,"",IFERROR(IF($J613="","",MAX(0,ROUND((IF(OR($K613="Closed",$K613="Canceled"),IF($P613="",$Q613,$P613),'Settings'!$B$8)-$J613)*1440,0))),""))</f>
        <v/>
      </c>
      <c r="T613" s="44">
        <f>IF(COUNTA($A613:$R613)=0,"",IFERROR(IF($B613="","",MAX(0,ROUND((IF(OR($K613="Closed",$K613="Canceled"),IF($P613="",$Q613,$P613),'Settings'!$B$8)-$B613)*24,1))),""))</f>
        <v/>
      </c>
      <c r="U613" s="44">
        <f>IF(COUNTA($A613:$R613)=0,"",IFERROR(VLOOKUP($I613,'Settings'!$A$12:$B$15,2,FALSE),""))</f>
        <v/>
      </c>
      <c r="V613" s="45">
        <f>IF(COUNTA($A613:$R613)=0,"",IFERROR(IF(OR($B613="",$U613=""),"",$B613+$U613/24),""))</f>
        <v/>
      </c>
      <c r="W613" s="25">
        <f>IF(COUNTA($A613:$R613)=0,"",IFERROR(IF($V613="","",IF(OR($K613="Closed",$K613="Canceled"),IF(IF($P613="",$Q613,$P613)&lt;=$V613,"Met","Missed"),IF('Settings'!$B$8&gt;$V613,"Overdue","Within Target"))),""))</f>
        <v/>
      </c>
      <c r="X613" s="46">
        <f>IF(COUNTA($A613:$R613)=0,"",IFERROR(ROUND($S613/60*'Settings'!$B$5,2),0))</f>
        <v/>
      </c>
      <c r="Y613" s="46">
        <f>IF(COUNTA($A613:$R613)=0,"",IFERROR($R613+$X613,0))</f>
        <v/>
      </c>
      <c r="Z613" s="25">
        <f>IF(COUNTA($A613:$R613)=0,"",IFERROR(IF(OR($K613="Closed",$K613="Canceled"),"No",IF($O613="","Missing Due Date",IF(INT($O613)&lt;INT('Settings'!$B$8),"Overdue",IF(INT($O613)=INT('Settings'!$B$8),"Due Today",IF(INT($O613)&lt;=INT('Settings'!$B$8)+'Settings'!$B$6,"Due Soon","Upcoming"))))),"Check date"))</f>
        <v/>
      </c>
      <c r="AA613" s="27">
        <f>IF(COUNTA($A613:$R613)=0,"",IF($A613="","Missing ID",IF(COUNTIF($A$5:$A$1004,$A613)&gt;1,"Duplicate ID",IF(OR($B613="",$C613="",$D613="",$H613="",$I613="",$K613="",$L613="",$Q613=""),"Missing required field",IF(AND($K613="Closed",$P613=""),"Closed without Resolved At",IF(AND($P613&lt;&gt;"",$P613&lt;$B613),"Resolved before Reported",IF(AND($Q613&lt;&gt;"",$Q613&lt;$B613),"Last Updated before Reported","OK")))))))</f>
        <v/>
      </c>
    </row>
    <row r="614">
      <c r="A614" s="17" t="n"/>
      <c r="B614" s="41" t="n"/>
      <c r="C614" s="42" t="n"/>
      <c r="D614" s="17" t="n"/>
      <c r="E614" s="20" t="n"/>
      <c r="F614" s="17" t="n"/>
      <c r="G614" s="17" t="n"/>
      <c r="H614" s="17" t="n"/>
      <c r="I614" s="17" t="n"/>
      <c r="J614" s="41" t="n"/>
      <c r="K614" s="17" t="n"/>
      <c r="L614" s="17" t="n"/>
      <c r="M614" s="17" t="n"/>
      <c r="N614" s="20" t="n"/>
      <c r="O614" s="42" t="n"/>
      <c r="P614" s="41" t="n"/>
      <c r="Q614" s="41" t="n"/>
      <c r="R614" s="43" t="n"/>
      <c r="S614" s="22">
        <f>IF(COUNTA($A614:$R614)=0,"",IFERROR(IF($J614="","",MAX(0,ROUND((IF(OR($K614="Closed",$K614="Canceled"),IF($P614="",$Q614,$P614),'Settings'!$B$8)-$J614)*1440,0))),""))</f>
        <v/>
      </c>
      <c r="T614" s="44">
        <f>IF(COUNTA($A614:$R614)=0,"",IFERROR(IF($B614="","",MAX(0,ROUND((IF(OR($K614="Closed",$K614="Canceled"),IF($P614="",$Q614,$P614),'Settings'!$B$8)-$B614)*24,1))),""))</f>
        <v/>
      </c>
      <c r="U614" s="44">
        <f>IF(COUNTA($A614:$R614)=0,"",IFERROR(VLOOKUP($I614,'Settings'!$A$12:$B$15,2,FALSE),""))</f>
        <v/>
      </c>
      <c r="V614" s="45">
        <f>IF(COUNTA($A614:$R614)=0,"",IFERROR(IF(OR($B614="",$U614=""),"",$B614+$U614/24),""))</f>
        <v/>
      </c>
      <c r="W614" s="25">
        <f>IF(COUNTA($A614:$R614)=0,"",IFERROR(IF($V614="","",IF(OR($K614="Closed",$K614="Canceled"),IF(IF($P614="",$Q614,$P614)&lt;=$V614,"Met","Missed"),IF('Settings'!$B$8&gt;$V614,"Overdue","Within Target"))),""))</f>
        <v/>
      </c>
      <c r="X614" s="46">
        <f>IF(COUNTA($A614:$R614)=0,"",IFERROR(ROUND($S614/60*'Settings'!$B$5,2),0))</f>
        <v/>
      </c>
      <c r="Y614" s="46">
        <f>IF(COUNTA($A614:$R614)=0,"",IFERROR($R614+$X614,0))</f>
        <v/>
      </c>
      <c r="Z614" s="25">
        <f>IF(COUNTA($A614:$R614)=0,"",IFERROR(IF(OR($K614="Closed",$K614="Canceled"),"No",IF($O614="","Missing Due Date",IF(INT($O614)&lt;INT('Settings'!$B$8),"Overdue",IF(INT($O614)=INT('Settings'!$B$8),"Due Today",IF(INT($O614)&lt;=INT('Settings'!$B$8)+'Settings'!$B$6,"Due Soon","Upcoming"))))),"Check date"))</f>
        <v/>
      </c>
      <c r="AA614" s="27">
        <f>IF(COUNTA($A614:$R614)=0,"",IF($A614="","Missing ID",IF(COUNTIF($A$5:$A$1004,$A614)&gt;1,"Duplicate ID",IF(OR($B614="",$C614="",$D614="",$H614="",$I614="",$K614="",$L614="",$Q614=""),"Missing required field",IF(AND($K614="Closed",$P614=""),"Closed without Resolved At",IF(AND($P614&lt;&gt;"",$P614&lt;$B614),"Resolved before Reported",IF(AND($Q614&lt;&gt;"",$Q614&lt;$B614),"Last Updated before Reported","OK")))))))</f>
        <v/>
      </c>
    </row>
    <row r="615">
      <c r="A615" s="17" t="n"/>
      <c r="B615" s="41" t="n"/>
      <c r="C615" s="42" t="n"/>
      <c r="D615" s="17" t="n"/>
      <c r="E615" s="20" t="n"/>
      <c r="F615" s="17" t="n"/>
      <c r="G615" s="17" t="n"/>
      <c r="H615" s="17" t="n"/>
      <c r="I615" s="17" t="n"/>
      <c r="J615" s="41" t="n"/>
      <c r="K615" s="17" t="n"/>
      <c r="L615" s="17" t="n"/>
      <c r="M615" s="17" t="n"/>
      <c r="N615" s="20" t="n"/>
      <c r="O615" s="42" t="n"/>
      <c r="P615" s="41" t="n"/>
      <c r="Q615" s="41" t="n"/>
      <c r="R615" s="43" t="n"/>
      <c r="S615" s="22">
        <f>IF(COUNTA($A615:$R615)=0,"",IFERROR(IF($J615="","",MAX(0,ROUND((IF(OR($K615="Closed",$K615="Canceled"),IF($P615="",$Q615,$P615),'Settings'!$B$8)-$J615)*1440,0))),""))</f>
        <v/>
      </c>
      <c r="T615" s="44">
        <f>IF(COUNTA($A615:$R615)=0,"",IFERROR(IF($B615="","",MAX(0,ROUND((IF(OR($K615="Closed",$K615="Canceled"),IF($P615="",$Q615,$P615),'Settings'!$B$8)-$B615)*24,1))),""))</f>
        <v/>
      </c>
      <c r="U615" s="44">
        <f>IF(COUNTA($A615:$R615)=0,"",IFERROR(VLOOKUP($I615,'Settings'!$A$12:$B$15,2,FALSE),""))</f>
        <v/>
      </c>
      <c r="V615" s="45">
        <f>IF(COUNTA($A615:$R615)=0,"",IFERROR(IF(OR($B615="",$U615=""),"",$B615+$U615/24),""))</f>
        <v/>
      </c>
      <c r="W615" s="25">
        <f>IF(COUNTA($A615:$R615)=0,"",IFERROR(IF($V615="","",IF(OR($K615="Closed",$K615="Canceled"),IF(IF($P615="",$Q615,$P615)&lt;=$V615,"Met","Missed"),IF('Settings'!$B$8&gt;$V615,"Overdue","Within Target"))),""))</f>
        <v/>
      </c>
      <c r="X615" s="46">
        <f>IF(COUNTA($A615:$R615)=0,"",IFERROR(ROUND($S615/60*'Settings'!$B$5,2),0))</f>
        <v/>
      </c>
      <c r="Y615" s="46">
        <f>IF(COUNTA($A615:$R615)=0,"",IFERROR($R615+$X615,0))</f>
        <v/>
      </c>
      <c r="Z615" s="25">
        <f>IF(COUNTA($A615:$R615)=0,"",IFERROR(IF(OR($K615="Closed",$K615="Canceled"),"No",IF($O615="","Missing Due Date",IF(INT($O615)&lt;INT('Settings'!$B$8),"Overdue",IF(INT($O615)=INT('Settings'!$B$8),"Due Today",IF(INT($O615)&lt;=INT('Settings'!$B$8)+'Settings'!$B$6,"Due Soon","Upcoming"))))),"Check date"))</f>
        <v/>
      </c>
      <c r="AA615" s="27">
        <f>IF(COUNTA($A615:$R615)=0,"",IF($A615="","Missing ID",IF(COUNTIF($A$5:$A$1004,$A615)&gt;1,"Duplicate ID",IF(OR($B615="",$C615="",$D615="",$H615="",$I615="",$K615="",$L615="",$Q615=""),"Missing required field",IF(AND($K615="Closed",$P615=""),"Closed without Resolved At",IF(AND($P615&lt;&gt;"",$P615&lt;$B615),"Resolved before Reported",IF(AND($Q615&lt;&gt;"",$Q615&lt;$B615),"Last Updated before Reported","OK")))))))</f>
        <v/>
      </c>
    </row>
    <row r="616">
      <c r="A616" s="17" t="n"/>
      <c r="B616" s="41" t="n"/>
      <c r="C616" s="42" t="n"/>
      <c r="D616" s="17" t="n"/>
      <c r="E616" s="20" t="n"/>
      <c r="F616" s="17" t="n"/>
      <c r="G616" s="17" t="n"/>
      <c r="H616" s="17" t="n"/>
      <c r="I616" s="17" t="n"/>
      <c r="J616" s="41" t="n"/>
      <c r="K616" s="17" t="n"/>
      <c r="L616" s="17" t="n"/>
      <c r="M616" s="17" t="n"/>
      <c r="N616" s="20" t="n"/>
      <c r="O616" s="42" t="n"/>
      <c r="P616" s="41" t="n"/>
      <c r="Q616" s="41" t="n"/>
      <c r="R616" s="43" t="n"/>
      <c r="S616" s="22">
        <f>IF(COUNTA($A616:$R616)=0,"",IFERROR(IF($J616="","",MAX(0,ROUND((IF(OR($K616="Closed",$K616="Canceled"),IF($P616="",$Q616,$P616),'Settings'!$B$8)-$J616)*1440,0))),""))</f>
        <v/>
      </c>
      <c r="T616" s="44">
        <f>IF(COUNTA($A616:$R616)=0,"",IFERROR(IF($B616="","",MAX(0,ROUND((IF(OR($K616="Closed",$K616="Canceled"),IF($P616="",$Q616,$P616),'Settings'!$B$8)-$B616)*24,1))),""))</f>
        <v/>
      </c>
      <c r="U616" s="44">
        <f>IF(COUNTA($A616:$R616)=0,"",IFERROR(VLOOKUP($I616,'Settings'!$A$12:$B$15,2,FALSE),""))</f>
        <v/>
      </c>
      <c r="V616" s="45">
        <f>IF(COUNTA($A616:$R616)=0,"",IFERROR(IF(OR($B616="",$U616=""),"",$B616+$U616/24),""))</f>
        <v/>
      </c>
      <c r="W616" s="25">
        <f>IF(COUNTA($A616:$R616)=0,"",IFERROR(IF($V616="","",IF(OR($K616="Closed",$K616="Canceled"),IF(IF($P616="",$Q616,$P616)&lt;=$V616,"Met","Missed"),IF('Settings'!$B$8&gt;$V616,"Overdue","Within Target"))),""))</f>
        <v/>
      </c>
      <c r="X616" s="46">
        <f>IF(COUNTA($A616:$R616)=0,"",IFERROR(ROUND($S616/60*'Settings'!$B$5,2),0))</f>
        <v/>
      </c>
      <c r="Y616" s="46">
        <f>IF(COUNTA($A616:$R616)=0,"",IFERROR($R616+$X616,0))</f>
        <v/>
      </c>
      <c r="Z616" s="25">
        <f>IF(COUNTA($A616:$R616)=0,"",IFERROR(IF(OR($K616="Closed",$K616="Canceled"),"No",IF($O616="","Missing Due Date",IF(INT($O616)&lt;INT('Settings'!$B$8),"Overdue",IF(INT($O616)=INT('Settings'!$B$8),"Due Today",IF(INT($O616)&lt;=INT('Settings'!$B$8)+'Settings'!$B$6,"Due Soon","Upcoming"))))),"Check date"))</f>
        <v/>
      </c>
      <c r="AA616" s="27">
        <f>IF(COUNTA($A616:$R616)=0,"",IF($A616="","Missing ID",IF(COUNTIF($A$5:$A$1004,$A616)&gt;1,"Duplicate ID",IF(OR($B616="",$C616="",$D616="",$H616="",$I616="",$K616="",$L616="",$Q616=""),"Missing required field",IF(AND($K616="Closed",$P616=""),"Closed without Resolved At",IF(AND($P616&lt;&gt;"",$P616&lt;$B616),"Resolved before Reported",IF(AND($Q616&lt;&gt;"",$Q616&lt;$B616),"Last Updated before Reported","OK")))))))</f>
        <v/>
      </c>
    </row>
    <row r="617">
      <c r="A617" s="17" t="n"/>
      <c r="B617" s="41" t="n"/>
      <c r="C617" s="42" t="n"/>
      <c r="D617" s="17" t="n"/>
      <c r="E617" s="20" t="n"/>
      <c r="F617" s="17" t="n"/>
      <c r="G617" s="17" t="n"/>
      <c r="H617" s="17" t="n"/>
      <c r="I617" s="17" t="n"/>
      <c r="J617" s="41" t="n"/>
      <c r="K617" s="17" t="n"/>
      <c r="L617" s="17" t="n"/>
      <c r="M617" s="17" t="n"/>
      <c r="N617" s="20" t="n"/>
      <c r="O617" s="42" t="n"/>
      <c r="P617" s="41" t="n"/>
      <c r="Q617" s="41" t="n"/>
      <c r="R617" s="43" t="n"/>
      <c r="S617" s="22">
        <f>IF(COUNTA($A617:$R617)=0,"",IFERROR(IF($J617="","",MAX(0,ROUND((IF(OR($K617="Closed",$K617="Canceled"),IF($P617="",$Q617,$P617),'Settings'!$B$8)-$J617)*1440,0))),""))</f>
        <v/>
      </c>
      <c r="T617" s="44">
        <f>IF(COUNTA($A617:$R617)=0,"",IFERROR(IF($B617="","",MAX(0,ROUND((IF(OR($K617="Closed",$K617="Canceled"),IF($P617="",$Q617,$P617),'Settings'!$B$8)-$B617)*24,1))),""))</f>
        <v/>
      </c>
      <c r="U617" s="44">
        <f>IF(COUNTA($A617:$R617)=0,"",IFERROR(VLOOKUP($I617,'Settings'!$A$12:$B$15,2,FALSE),""))</f>
        <v/>
      </c>
      <c r="V617" s="45">
        <f>IF(COUNTA($A617:$R617)=0,"",IFERROR(IF(OR($B617="",$U617=""),"",$B617+$U617/24),""))</f>
        <v/>
      </c>
      <c r="W617" s="25">
        <f>IF(COUNTA($A617:$R617)=0,"",IFERROR(IF($V617="","",IF(OR($K617="Closed",$K617="Canceled"),IF(IF($P617="",$Q617,$P617)&lt;=$V617,"Met","Missed"),IF('Settings'!$B$8&gt;$V617,"Overdue","Within Target"))),""))</f>
        <v/>
      </c>
      <c r="X617" s="46">
        <f>IF(COUNTA($A617:$R617)=0,"",IFERROR(ROUND($S617/60*'Settings'!$B$5,2),0))</f>
        <v/>
      </c>
      <c r="Y617" s="46">
        <f>IF(COUNTA($A617:$R617)=0,"",IFERROR($R617+$X617,0))</f>
        <v/>
      </c>
      <c r="Z617" s="25">
        <f>IF(COUNTA($A617:$R617)=0,"",IFERROR(IF(OR($K617="Closed",$K617="Canceled"),"No",IF($O617="","Missing Due Date",IF(INT($O617)&lt;INT('Settings'!$B$8),"Overdue",IF(INT($O617)=INT('Settings'!$B$8),"Due Today",IF(INT($O617)&lt;=INT('Settings'!$B$8)+'Settings'!$B$6,"Due Soon","Upcoming"))))),"Check date"))</f>
        <v/>
      </c>
      <c r="AA617" s="27">
        <f>IF(COUNTA($A617:$R617)=0,"",IF($A617="","Missing ID",IF(COUNTIF($A$5:$A$1004,$A617)&gt;1,"Duplicate ID",IF(OR($B617="",$C617="",$D617="",$H617="",$I617="",$K617="",$L617="",$Q617=""),"Missing required field",IF(AND($K617="Closed",$P617=""),"Closed without Resolved At",IF(AND($P617&lt;&gt;"",$P617&lt;$B617),"Resolved before Reported",IF(AND($Q617&lt;&gt;"",$Q617&lt;$B617),"Last Updated before Reported","OK")))))))</f>
        <v/>
      </c>
    </row>
    <row r="618">
      <c r="A618" s="17" t="n"/>
      <c r="B618" s="41" t="n"/>
      <c r="C618" s="42" t="n"/>
      <c r="D618" s="17" t="n"/>
      <c r="E618" s="20" t="n"/>
      <c r="F618" s="17" t="n"/>
      <c r="G618" s="17" t="n"/>
      <c r="H618" s="17" t="n"/>
      <c r="I618" s="17" t="n"/>
      <c r="J618" s="41" t="n"/>
      <c r="K618" s="17" t="n"/>
      <c r="L618" s="17" t="n"/>
      <c r="M618" s="17" t="n"/>
      <c r="N618" s="20" t="n"/>
      <c r="O618" s="42" t="n"/>
      <c r="P618" s="41" t="n"/>
      <c r="Q618" s="41" t="n"/>
      <c r="R618" s="43" t="n"/>
      <c r="S618" s="22">
        <f>IF(COUNTA($A618:$R618)=0,"",IFERROR(IF($J618="","",MAX(0,ROUND((IF(OR($K618="Closed",$K618="Canceled"),IF($P618="",$Q618,$P618),'Settings'!$B$8)-$J618)*1440,0))),""))</f>
        <v/>
      </c>
      <c r="T618" s="44">
        <f>IF(COUNTA($A618:$R618)=0,"",IFERROR(IF($B618="","",MAX(0,ROUND((IF(OR($K618="Closed",$K618="Canceled"),IF($P618="",$Q618,$P618),'Settings'!$B$8)-$B618)*24,1))),""))</f>
        <v/>
      </c>
      <c r="U618" s="44">
        <f>IF(COUNTA($A618:$R618)=0,"",IFERROR(VLOOKUP($I618,'Settings'!$A$12:$B$15,2,FALSE),""))</f>
        <v/>
      </c>
      <c r="V618" s="45">
        <f>IF(COUNTA($A618:$R618)=0,"",IFERROR(IF(OR($B618="",$U618=""),"",$B618+$U618/24),""))</f>
        <v/>
      </c>
      <c r="W618" s="25">
        <f>IF(COUNTA($A618:$R618)=0,"",IFERROR(IF($V618="","",IF(OR($K618="Closed",$K618="Canceled"),IF(IF($P618="",$Q618,$P618)&lt;=$V618,"Met","Missed"),IF('Settings'!$B$8&gt;$V618,"Overdue","Within Target"))),""))</f>
        <v/>
      </c>
      <c r="X618" s="46">
        <f>IF(COUNTA($A618:$R618)=0,"",IFERROR(ROUND($S618/60*'Settings'!$B$5,2),0))</f>
        <v/>
      </c>
      <c r="Y618" s="46">
        <f>IF(COUNTA($A618:$R618)=0,"",IFERROR($R618+$X618,0))</f>
        <v/>
      </c>
      <c r="Z618" s="25">
        <f>IF(COUNTA($A618:$R618)=0,"",IFERROR(IF(OR($K618="Closed",$K618="Canceled"),"No",IF($O618="","Missing Due Date",IF(INT($O618)&lt;INT('Settings'!$B$8),"Overdue",IF(INT($O618)=INT('Settings'!$B$8),"Due Today",IF(INT($O618)&lt;=INT('Settings'!$B$8)+'Settings'!$B$6,"Due Soon","Upcoming"))))),"Check date"))</f>
        <v/>
      </c>
      <c r="AA618" s="27">
        <f>IF(COUNTA($A618:$R618)=0,"",IF($A618="","Missing ID",IF(COUNTIF($A$5:$A$1004,$A618)&gt;1,"Duplicate ID",IF(OR($B618="",$C618="",$D618="",$H618="",$I618="",$K618="",$L618="",$Q618=""),"Missing required field",IF(AND($K618="Closed",$P618=""),"Closed without Resolved At",IF(AND($P618&lt;&gt;"",$P618&lt;$B618),"Resolved before Reported",IF(AND($Q618&lt;&gt;"",$Q618&lt;$B618),"Last Updated before Reported","OK")))))))</f>
        <v/>
      </c>
    </row>
    <row r="619">
      <c r="A619" s="17" t="n"/>
      <c r="B619" s="41" t="n"/>
      <c r="C619" s="42" t="n"/>
      <c r="D619" s="17" t="n"/>
      <c r="E619" s="20" t="n"/>
      <c r="F619" s="17" t="n"/>
      <c r="G619" s="17" t="n"/>
      <c r="H619" s="17" t="n"/>
      <c r="I619" s="17" t="n"/>
      <c r="J619" s="41" t="n"/>
      <c r="K619" s="17" t="n"/>
      <c r="L619" s="17" t="n"/>
      <c r="M619" s="17" t="n"/>
      <c r="N619" s="20" t="n"/>
      <c r="O619" s="42" t="n"/>
      <c r="P619" s="41" t="n"/>
      <c r="Q619" s="41" t="n"/>
      <c r="R619" s="43" t="n"/>
      <c r="S619" s="22">
        <f>IF(COUNTA($A619:$R619)=0,"",IFERROR(IF($J619="","",MAX(0,ROUND((IF(OR($K619="Closed",$K619="Canceled"),IF($P619="",$Q619,$P619),'Settings'!$B$8)-$J619)*1440,0))),""))</f>
        <v/>
      </c>
      <c r="T619" s="44">
        <f>IF(COUNTA($A619:$R619)=0,"",IFERROR(IF($B619="","",MAX(0,ROUND((IF(OR($K619="Closed",$K619="Canceled"),IF($P619="",$Q619,$P619),'Settings'!$B$8)-$B619)*24,1))),""))</f>
        <v/>
      </c>
      <c r="U619" s="44">
        <f>IF(COUNTA($A619:$R619)=0,"",IFERROR(VLOOKUP($I619,'Settings'!$A$12:$B$15,2,FALSE),""))</f>
        <v/>
      </c>
      <c r="V619" s="45">
        <f>IF(COUNTA($A619:$R619)=0,"",IFERROR(IF(OR($B619="",$U619=""),"",$B619+$U619/24),""))</f>
        <v/>
      </c>
      <c r="W619" s="25">
        <f>IF(COUNTA($A619:$R619)=0,"",IFERROR(IF($V619="","",IF(OR($K619="Closed",$K619="Canceled"),IF(IF($P619="",$Q619,$P619)&lt;=$V619,"Met","Missed"),IF('Settings'!$B$8&gt;$V619,"Overdue","Within Target"))),""))</f>
        <v/>
      </c>
      <c r="X619" s="46">
        <f>IF(COUNTA($A619:$R619)=0,"",IFERROR(ROUND($S619/60*'Settings'!$B$5,2),0))</f>
        <v/>
      </c>
      <c r="Y619" s="46">
        <f>IF(COUNTA($A619:$R619)=0,"",IFERROR($R619+$X619,0))</f>
        <v/>
      </c>
      <c r="Z619" s="25">
        <f>IF(COUNTA($A619:$R619)=0,"",IFERROR(IF(OR($K619="Closed",$K619="Canceled"),"No",IF($O619="","Missing Due Date",IF(INT($O619)&lt;INT('Settings'!$B$8),"Overdue",IF(INT($O619)=INT('Settings'!$B$8),"Due Today",IF(INT($O619)&lt;=INT('Settings'!$B$8)+'Settings'!$B$6,"Due Soon","Upcoming"))))),"Check date"))</f>
        <v/>
      </c>
      <c r="AA619" s="27">
        <f>IF(COUNTA($A619:$R619)=0,"",IF($A619="","Missing ID",IF(COUNTIF($A$5:$A$1004,$A619)&gt;1,"Duplicate ID",IF(OR($B619="",$C619="",$D619="",$H619="",$I619="",$K619="",$L619="",$Q619=""),"Missing required field",IF(AND($K619="Closed",$P619=""),"Closed without Resolved At",IF(AND($P619&lt;&gt;"",$P619&lt;$B619),"Resolved before Reported",IF(AND($Q619&lt;&gt;"",$Q619&lt;$B619),"Last Updated before Reported","OK")))))))</f>
        <v/>
      </c>
    </row>
    <row r="620">
      <c r="A620" s="17" t="n"/>
      <c r="B620" s="41" t="n"/>
      <c r="C620" s="42" t="n"/>
      <c r="D620" s="17" t="n"/>
      <c r="E620" s="20" t="n"/>
      <c r="F620" s="17" t="n"/>
      <c r="G620" s="17" t="n"/>
      <c r="H620" s="17" t="n"/>
      <c r="I620" s="17" t="n"/>
      <c r="J620" s="41" t="n"/>
      <c r="K620" s="17" t="n"/>
      <c r="L620" s="17" t="n"/>
      <c r="M620" s="17" t="n"/>
      <c r="N620" s="20" t="n"/>
      <c r="O620" s="42" t="n"/>
      <c r="P620" s="41" t="n"/>
      <c r="Q620" s="41" t="n"/>
      <c r="R620" s="43" t="n"/>
      <c r="S620" s="22">
        <f>IF(COUNTA($A620:$R620)=0,"",IFERROR(IF($J620="","",MAX(0,ROUND((IF(OR($K620="Closed",$K620="Canceled"),IF($P620="",$Q620,$P620),'Settings'!$B$8)-$J620)*1440,0))),""))</f>
        <v/>
      </c>
      <c r="T620" s="44">
        <f>IF(COUNTA($A620:$R620)=0,"",IFERROR(IF($B620="","",MAX(0,ROUND((IF(OR($K620="Closed",$K620="Canceled"),IF($P620="",$Q620,$P620),'Settings'!$B$8)-$B620)*24,1))),""))</f>
        <v/>
      </c>
      <c r="U620" s="44">
        <f>IF(COUNTA($A620:$R620)=0,"",IFERROR(VLOOKUP($I620,'Settings'!$A$12:$B$15,2,FALSE),""))</f>
        <v/>
      </c>
      <c r="V620" s="45">
        <f>IF(COUNTA($A620:$R620)=0,"",IFERROR(IF(OR($B620="",$U620=""),"",$B620+$U620/24),""))</f>
        <v/>
      </c>
      <c r="W620" s="25">
        <f>IF(COUNTA($A620:$R620)=0,"",IFERROR(IF($V620="","",IF(OR($K620="Closed",$K620="Canceled"),IF(IF($P620="",$Q620,$P620)&lt;=$V620,"Met","Missed"),IF('Settings'!$B$8&gt;$V620,"Overdue","Within Target"))),""))</f>
        <v/>
      </c>
      <c r="X620" s="46">
        <f>IF(COUNTA($A620:$R620)=0,"",IFERROR(ROUND($S620/60*'Settings'!$B$5,2),0))</f>
        <v/>
      </c>
      <c r="Y620" s="46">
        <f>IF(COUNTA($A620:$R620)=0,"",IFERROR($R620+$X620,0))</f>
        <v/>
      </c>
      <c r="Z620" s="25">
        <f>IF(COUNTA($A620:$R620)=0,"",IFERROR(IF(OR($K620="Closed",$K620="Canceled"),"No",IF($O620="","Missing Due Date",IF(INT($O620)&lt;INT('Settings'!$B$8),"Overdue",IF(INT($O620)=INT('Settings'!$B$8),"Due Today",IF(INT($O620)&lt;=INT('Settings'!$B$8)+'Settings'!$B$6,"Due Soon","Upcoming"))))),"Check date"))</f>
        <v/>
      </c>
      <c r="AA620" s="27">
        <f>IF(COUNTA($A620:$R620)=0,"",IF($A620="","Missing ID",IF(COUNTIF($A$5:$A$1004,$A620)&gt;1,"Duplicate ID",IF(OR($B620="",$C620="",$D620="",$H620="",$I620="",$K620="",$L620="",$Q620=""),"Missing required field",IF(AND($K620="Closed",$P620=""),"Closed without Resolved At",IF(AND($P620&lt;&gt;"",$P620&lt;$B620),"Resolved before Reported",IF(AND($Q620&lt;&gt;"",$Q620&lt;$B620),"Last Updated before Reported","OK")))))))</f>
        <v/>
      </c>
    </row>
    <row r="621">
      <c r="A621" s="17" t="n"/>
      <c r="B621" s="41" t="n"/>
      <c r="C621" s="42" t="n"/>
      <c r="D621" s="17" t="n"/>
      <c r="E621" s="20" t="n"/>
      <c r="F621" s="17" t="n"/>
      <c r="G621" s="17" t="n"/>
      <c r="H621" s="17" t="n"/>
      <c r="I621" s="17" t="n"/>
      <c r="J621" s="41" t="n"/>
      <c r="K621" s="17" t="n"/>
      <c r="L621" s="17" t="n"/>
      <c r="M621" s="17" t="n"/>
      <c r="N621" s="20" t="n"/>
      <c r="O621" s="42" t="n"/>
      <c r="P621" s="41" t="n"/>
      <c r="Q621" s="41" t="n"/>
      <c r="R621" s="43" t="n"/>
      <c r="S621" s="22">
        <f>IF(COUNTA($A621:$R621)=0,"",IFERROR(IF($J621="","",MAX(0,ROUND((IF(OR($K621="Closed",$K621="Canceled"),IF($P621="",$Q621,$P621),'Settings'!$B$8)-$J621)*1440,0))),""))</f>
        <v/>
      </c>
      <c r="T621" s="44">
        <f>IF(COUNTA($A621:$R621)=0,"",IFERROR(IF($B621="","",MAX(0,ROUND((IF(OR($K621="Closed",$K621="Canceled"),IF($P621="",$Q621,$P621),'Settings'!$B$8)-$B621)*24,1))),""))</f>
        <v/>
      </c>
      <c r="U621" s="44">
        <f>IF(COUNTA($A621:$R621)=0,"",IFERROR(VLOOKUP($I621,'Settings'!$A$12:$B$15,2,FALSE),""))</f>
        <v/>
      </c>
      <c r="V621" s="45">
        <f>IF(COUNTA($A621:$R621)=0,"",IFERROR(IF(OR($B621="",$U621=""),"",$B621+$U621/24),""))</f>
        <v/>
      </c>
      <c r="W621" s="25">
        <f>IF(COUNTA($A621:$R621)=0,"",IFERROR(IF($V621="","",IF(OR($K621="Closed",$K621="Canceled"),IF(IF($P621="",$Q621,$P621)&lt;=$V621,"Met","Missed"),IF('Settings'!$B$8&gt;$V621,"Overdue","Within Target"))),""))</f>
        <v/>
      </c>
      <c r="X621" s="46">
        <f>IF(COUNTA($A621:$R621)=0,"",IFERROR(ROUND($S621/60*'Settings'!$B$5,2),0))</f>
        <v/>
      </c>
      <c r="Y621" s="46">
        <f>IF(COUNTA($A621:$R621)=0,"",IFERROR($R621+$X621,0))</f>
        <v/>
      </c>
      <c r="Z621" s="25">
        <f>IF(COUNTA($A621:$R621)=0,"",IFERROR(IF(OR($K621="Closed",$K621="Canceled"),"No",IF($O621="","Missing Due Date",IF(INT($O621)&lt;INT('Settings'!$B$8),"Overdue",IF(INT($O621)=INT('Settings'!$B$8),"Due Today",IF(INT($O621)&lt;=INT('Settings'!$B$8)+'Settings'!$B$6,"Due Soon","Upcoming"))))),"Check date"))</f>
        <v/>
      </c>
      <c r="AA621" s="27">
        <f>IF(COUNTA($A621:$R621)=0,"",IF($A621="","Missing ID",IF(COUNTIF($A$5:$A$1004,$A621)&gt;1,"Duplicate ID",IF(OR($B621="",$C621="",$D621="",$H621="",$I621="",$K621="",$L621="",$Q621=""),"Missing required field",IF(AND($K621="Closed",$P621=""),"Closed without Resolved At",IF(AND($P621&lt;&gt;"",$P621&lt;$B621),"Resolved before Reported",IF(AND($Q621&lt;&gt;"",$Q621&lt;$B621),"Last Updated before Reported","OK")))))))</f>
        <v/>
      </c>
    </row>
    <row r="622">
      <c r="A622" s="17" t="n"/>
      <c r="B622" s="41" t="n"/>
      <c r="C622" s="42" t="n"/>
      <c r="D622" s="17" t="n"/>
      <c r="E622" s="20" t="n"/>
      <c r="F622" s="17" t="n"/>
      <c r="G622" s="17" t="n"/>
      <c r="H622" s="17" t="n"/>
      <c r="I622" s="17" t="n"/>
      <c r="J622" s="41" t="n"/>
      <c r="K622" s="17" t="n"/>
      <c r="L622" s="17" t="n"/>
      <c r="M622" s="17" t="n"/>
      <c r="N622" s="20" t="n"/>
      <c r="O622" s="42" t="n"/>
      <c r="P622" s="41" t="n"/>
      <c r="Q622" s="41" t="n"/>
      <c r="R622" s="43" t="n"/>
      <c r="S622" s="22">
        <f>IF(COUNTA($A622:$R622)=0,"",IFERROR(IF($J622="","",MAX(0,ROUND((IF(OR($K622="Closed",$K622="Canceled"),IF($P622="",$Q622,$P622),'Settings'!$B$8)-$J622)*1440,0))),""))</f>
        <v/>
      </c>
      <c r="T622" s="44">
        <f>IF(COUNTA($A622:$R622)=0,"",IFERROR(IF($B622="","",MAX(0,ROUND((IF(OR($K622="Closed",$K622="Canceled"),IF($P622="",$Q622,$P622),'Settings'!$B$8)-$B622)*24,1))),""))</f>
        <v/>
      </c>
      <c r="U622" s="44">
        <f>IF(COUNTA($A622:$R622)=0,"",IFERROR(VLOOKUP($I622,'Settings'!$A$12:$B$15,2,FALSE),""))</f>
        <v/>
      </c>
      <c r="V622" s="45">
        <f>IF(COUNTA($A622:$R622)=0,"",IFERROR(IF(OR($B622="",$U622=""),"",$B622+$U622/24),""))</f>
        <v/>
      </c>
      <c r="W622" s="25">
        <f>IF(COUNTA($A622:$R622)=0,"",IFERROR(IF($V622="","",IF(OR($K622="Closed",$K622="Canceled"),IF(IF($P622="",$Q622,$P622)&lt;=$V622,"Met","Missed"),IF('Settings'!$B$8&gt;$V622,"Overdue","Within Target"))),""))</f>
        <v/>
      </c>
      <c r="X622" s="46">
        <f>IF(COUNTA($A622:$R622)=0,"",IFERROR(ROUND($S622/60*'Settings'!$B$5,2),0))</f>
        <v/>
      </c>
      <c r="Y622" s="46">
        <f>IF(COUNTA($A622:$R622)=0,"",IFERROR($R622+$X622,0))</f>
        <v/>
      </c>
      <c r="Z622" s="25">
        <f>IF(COUNTA($A622:$R622)=0,"",IFERROR(IF(OR($K622="Closed",$K622="Canceled"),"No",IF($O622="","Missing Due Date",IF(INT($O622)&lt;INT('Settings'!$B$8),"Overdue",IF(INT($O622)=INT('Settings'!$B$8),"Due Today",IF(INT($O622)&lt;=INT('Settings'!$B$8)+'Settings'!$B$6,"Due Soon","Upcoming"))))),"Check date"))</f>
        <v/>
      </c>
      <c r="AA622" s="27">
        <f>IF(COUNTA($A622:$R622)=0,"",IF($A622="","Missing ID",IF(COUNTIF($A$5:$A$1004,$A622)&gt;1,"Duplicate ID",IF(OR($B622="",$C622="",$D622="",$H622="",$I622="",$K622="",$L622="",$Q622=""),"Missing required field",IF(AND($K622="Closed",$P622=""),"Closed without Resolved At",IF(AND($P622&lt;&gt;"",$P622&lt;$B622),"Resolved before Reported",IF(AND($Q622&lt;&gt;"",$Q622&lt;$B622),"Last Updated before Reported","OK")))))))</f>
        <v/>
      </c>
    </row>
    <row r="623">
      <c r="A623" s="17" t="n"/>
      <c r="B623" s="41" t="n"/>
      <c r="C623" s="42" t="n"/>
      <c r="D623" s="17" t="n"/>
      <c r="E623" s="20" t="n"/>
      <c r="F623" s="17" t="n"/>
      <c r="G623" s="17" t="n"/>
      <c r="H623" s="17" t="n"/>
      <c r="I623" s="17" t="n"/>
      <c r="J623" s="41" t="n"/>
      <c r="K623" s="17" t="n"/>
      <c r="L623" s="17" t="n"/>
      <c r="M623" s="17" t="n"/>
      <c r="N623" s="20" t="n"/>
      <c r="O623" s="42" t="n"/>
      <c r="P623" s="41" t="n"/>
      <c r="Q623" s="41" t="n"/>
      <c r="R623" s="43" t="n"/>
      <c r="S623" s="22">
        <f>IF(COUNTA($A623:$R623)=0,"",IFERROR(IF($J623="","",MAX(0,ROUND((IF(OR($K623="Closed",$K623="Canceled"),IF($P623="",$Q623,$P623),'Settings'!$B$8)-$J623)*1440,0))),""))</f>
        <v/>
      </c>
      <c r="T623" s="44">
        <f>IF(COUNTA($A623:$R623)=0,"",IFERROR(IF($B623="","",MAX(0,ROUND((IF(OR($K623="Closed",$K623="Canceled"),IF($P623="",$Q623,$P623),'Settings'!$B$8)-$B623)*24,1))),""))</f>
        <v/>
      </c>
      <c r="U623" s="44">
        <f>IF(COUNTA($A623:$R623)=0,"",IFERROR(VLOOKUP($I623,'Settings'!$A$12:$B$15,2,FALSE),""))</f>
        <v/>
      </c>
      <c r="V623" s="45">
        <f>IF(COUNTA($A623:$R623)=0,"",IFERROR(IF(OR($B623="",$U623=""),"",$B623+$U623/24),""))</f>
        <v/>
      </c>
      <c r="W623" s="25">
        <f>IF(COUNTA($A623:$R623)=0,"",IFERROR(IF($V623="","",IF(OR($K623="Closed",$K623="Canceled"),IF(IF($P623="",$Q623,$P623)&lt;=$V623,"Met","Missed"),IF('Settings'!$B$8&gt;$V623,"Overdue","Within Target"))),""))</f>
        <v/>
      </c>
      <c r="X623" s="46">
        <f>IF(COUNTA($A623:$R623)=0,"",IFERROR(ROUND($S623/60*'Settings'!$B$5,2),0))</f>
        <v/>
      </c>
      <c r="Y623" s="46">
        <f>IF(COUNTA($A623:$R623)=0,"",IFERROR($R623+$X623,0))</f>
        <v/>
      </c>
      <c r="Z623" s="25">
        <f>IF(COUNTA($A623:$R623)=0,"",IFERROR(IF(OR($K623="Closed",$K623="Canceled"),"No",IF($O623="","Missing Due Date",IF(INT($O623)&lt;INT('Settings'!$B$8),"Overdue",IF(INT($O623)=INT('Settings'!$B$8),"Due Today",IF(INT($O623)&lt;=INT('Settings'!$B$8)+'Settings'!$B$6,"Due Soon","Upcoming"))))),"Check date"))</f>
        <v/>
      </c>
      <c r="AA623" s="27">
        <f>IF(COUNTA($A623:$R623)=0,"",IF($A623="","Missing ID",IF(COUNTIF($A$5:$A$1004,$A623)&gt;1,"Duplicate ID",IF(OR($B623="",$C623="",$D623="",$H623="",$I623="",$K623="",$L623="",$Q623=""),"Missing required field",IF(AND($K623="Closed",$P623=""),"Closed without Resolved At",IF(AND($P623&lt;&gt;"",$P623&lt;$B623),"Resolved before Reported",IF(AND($Q623&lt;&gt;"",$Q623&lt;$B623),"Last Updated before Reported","OK")))))))</f>
        <v/>
      </c>
    </row>
    <row r="624">
      <c r="A624" s="17" t="n"/>
      <c r="B624" s="41" t="n"/>
      <c r="C624" s="42" t="n"/>
      <c r="D624" s="17" t="n"/>
      <c r="E624" s="20" t="n"/>
      <c r="F624" s="17" t="n"/>
      <c r="G624" s="17" t="n"/>
      <c r="H624" s="17" t="n"/>
      <c r="I624" s="17" t="n"/>
      <c r="J624" s="41" t="n"/>
      <c r="K624" s="17" t="n"/>
      <c r="L624" s="17" t="n"/>
      <c r="M624" s="17" t="n"/>
      <c r="N624" s="20" t="n"/>
      <c r="O624" s="42" t="n"/>
      <c r="P624" s="41" t="n"/>
      <c r="Q624" s="41" t="n"/>
      <c r="R624" s="43" t="n"/>
      <c r="S624" s="22">
        <f>IF(COUNTA($A624:$R624)=0,"",IFERROR(IF($J624="","",MAX(0,ROUND((IF(OR($K624="Closed",$K624="Canceled"),IF($P624="",$Q624,$P624),'Settings'!$B$8)-$J624)*1440,0))),""))</f>
        <v/>
      </c>
      <c r="T624" s="44">
        <f>IF(COUNTA($A624:$R624)=0,"",IFERROR(IF($B624="","",MAX(0,ROUND((IF(OR($K624="Closed",$K624="Canceled"),IF($P624="",$Q624,$P624),'Settings'!$B$8)-$B624)*24,1))),""))</f>
        <v/>
      </c>
      <c r="U624" s="44">
        <f>IF(COUNTA($A624:$R624)=0,"",IFERROR(VLOOKUP($I624,'Settings'!$A$12:$B$15,2,FALSE),""))</f>
        <v/>
      </c>
      <c r="V624" s="45">
        <f>IF(COUNTA($A624:$R624)=0,"",IFERROR(IF(OR($B624="",$U624=""),"",$B624+$U624/24),""))</f>
        <v/>
      </c>
      <c r="W624" s="25">
        <f>IF(COUNTA($A624:$R624)=0,"",IFERROR(IF($V624="","",IF(OR($K624="Closed",$K624="Canceled"),IF(IF($P624="",$Q624,$P624)&lt;=$V624,"Met","Missed"),IF('Settings'!$B$8&gt;$V624,"Overdue","Within Target"))),""))</f>
        <v/>
      </c>
      <c r="X624" s="46">
        <f>IF(COUNTA($A624:$R624)=0,"",IFERROR(ROUND($S624/60*'Settings'!$B$5,2),0))</f>
        <v/>
      </c>
      <c r="Y624" s="46">
        <f>IF(COUNTA($A624:$R624)=0,"",IFERROR($R624+$X624,0))</f>
        <v/>
      </c>
      <c r="Z624" s="25">
        <f>IF(COUNTA($A624:$R624)=0,"",IFERROR(IF(OR($K624="Closed",$K624="Canceled"),"No",IF($O624="","Missing Due Date",IF(INT($O624)&lt;INT('Settings'!$B$8),"Overdue",IF(INT($O624)=INT('Settings'!$B$8),"Due Today",IF(INT($O624)&lt;=INT('Settings'!$B$8)+'Settings'!$B$6,"Due Soon","Upcoming"))))),"Check date"))</f>
        <v/>
      </c>
      <c r="AA624" s="27">
        <f>IF(COUNTA($A624:$R624)=0,"",IF($A624="","Missing ID",IF(COUNTIF($A$5:$A$1004,$A624)&gt;1,"Duplicate ID",IF(OR($B624="",$C624="",$D624="",$H624="",$I624="",$K624="",$L624="",$Q624=""),"Missing required field",IF(AND($K624="Closed",$P624=""),"Closed without Resolved At",IF(AND($P624&lt;&gt;"",$P624&lt;$B624),"Resolved before Reported",IF(AND($Q624&lt;&gt;"",$Q624&lt;$B624),"Last Updated before Reported","OK")))))))</f>
        <v/>
      </c>
    </row>
    <row r="625">
      <c r="A625" s="17" t="n"/>
      <c r="B625" s="41" t="n"/>
      <c r="C625" s="42" t="n"/>
      <c r="D625" s="17" t="n"/>
      <c r="E625" s="20" t="n"/>
      <c r="F625" s="17" t="n"/>
      <c r="G625" s="17" t="n"/>
      <c r="H625" s="17" t="n"/>
      <c r="I625" s="17" t="n"/>
      <c r="J625" s="41" t="n"/>
      <c r="K625" s="17" t="n"/>
      <c r="L625" s="17" t="n"/>
      <c r="M625" s="17" t="n"/>
      <c r="N625" s="20" t="n"/>
      <c r="O625" s="42" t="n"/>
      <c r="P625" s="41" t="n"/>
      <c r="Q625" s="41" t="n"/>
      <c r="R625" s="43" t="n"/>
      <c r="S625" s="22">
        <f>IF(COUNTA($A625:$R625)=0,"",IFERROR(IF($J625="","",MAX(0,ROUND((IF(OR($K625="Closed",$K625="Canceled"),IF($P625="",$Q625,$P625),'Settings'!$B$8)-$J625)*1440,0))),""))</f>
        <v/>
      </c>
      <c r="T625" s="44">
        <f>IF(COUNTA($A625:$R625)=0,"",IFERROR(IF($B625="","",MAX(0,ROUND((IF(OR($K625="Closed",$K625="Canceled"),IF($P625="",$Q625,$P625),'Settings'!$B$8)-$B625)*24,1))),""))</f>
        <v/>
      </c>
      <c r="U625" s="44">
        <f>IF(COUNTA($A625:$R625)=0,"",IFERROR(VLOOKUP($I625,'Settings'!$A$12:$B$15,2,FALSE),""))</f>
        <v/>
      </c>
      <c r="V625" s="45">
        <f>IF(COUNTA($A625:$R625)=0,"",IFERROR(IF(OR($B625="",$U625=""),"",$B625+$U625/24),""))</f>
        <v/>
      </c>
      <c r="W625" s="25">
        <f>IF(COUNTA($A625:$R625)=0,"",IFERROR(IF($V625="","",IF(OR($K625="Closed",$K625="Canceled"),IF(IF($P625="",$Q625,$P625)&lt;=$V625,"Met","Missed"),IF('Settings'!$B$8&gt;$V625,"Overdue","Within Target"))),""))</f>
        <v/>
      </c>
      <c r="X625" s="46">
        <f>IF(COUNTA($A625:$R625)=0,"",IFERROR(ROUND($S625/60*'Settings'!$B$5,2),0))</f>
        <v/>
      </c>
      <c r="Y625" s="46">
        <f>IF(COUNTA($A625:$R625)=0,"",IFERROR($R625+$X625,0))</f>
        <v/>
      </c>
      <c r="Z625" s="25">
        <f>IF(COUNTA($A625:$R625)=0,"",IFERROR(IF(OR($K625="Closed",$K625="Canceled"),"No",IF($O625="","Missing Due Date",IF(INT($O625)&lt;INT('Settings'!$B$8),"Overdue",IF(INT($O625)=INT('Settings'!$B$8),"Due Today",IF(INT($O625)&lt;=INT('Settings'!$B$8)+'Settings'!$B$6,"Due Soon","Upcoming"))))),"Check date"))</f>
        <v/>
      </c>
      <c r="AA625" s="27">
        <f>IF(COUNTA($A625:$R625)=0,"",IF($A625="","Missing ID",IF(COUNTIF($A$5:$A$1004,$A625)&gt;1,"Duplicate ID",IF(OR($B625="",$C625="",$D625="",$H625="",$I625="",$K625="",$L625="",$Q625=""),"Missing required field",IF(AND($K625="Closed",$P625=""),"Closed without Resolved At",IF(AND($P625&lt;&gt;"",$P625&lt;$B625),"Resolved before Reported",IF(AND($Q625&lt;&gt;"",$Q625&lt;$B625),"Last Updated before Reported","OK")))))))</f>
        <v/>
      </c>
    </row>
    <row r="626">
      <c r="A626" s="17" t="n"/>
      <c r="B626" s="41" t="n"/>
      <c r="C626" s="42" t="n"/>
      <c r="D626" s="17" t="n"/>
      <c r="E626" s="20" t="n"/>
      <c r="F626" s="17" t="n"/>
      <c r="G626" s="17" t="n"/>
      <c r="H626" s="17" t="n"/>
      <c r="I626" s="17" t="n"/>
      <c r="J626" s="41" t="n"/>
      <c r="K626" s="17" t="n"/>
      <c r="L626" s="17" t="n"/>
      <c r="M626" s="17" t="n"/>
      <c r="N626" s="20" t="n"/>
      <c r="O626" s="42" t="n"/>
      <c r="P626" s="41" t="n"/>
      <c r="Q626" s="41" t="n"/>
      <c r="R626" s="43" t="n"/>
      <c r="S626" s="22">
        <f>IF(COUNTA($A626:$R626)=0,"",IFERROR(IF($J626="","",MAX(0,ROUND((IF(OR($K626="Closed",$K626="Canceled"),IF($P626="",$Q626,$P626),'Settings'!$B$8)-$J626)*1440,0))),""))</f>
        <v/>
      </c>
      <c r="T626" s="44">
        <f>IF(COUNTA($A626:$R626)=0,"",IFERROR(IF($B626="","",MAX(0,ROUND((IF(OR($K626="Closed",$K626="Canceled"),IF($P626="",$Q626,$P626),'Settings'!$B$8)-$B626)*24,1))),""))</f>
        <v/>
      </c>
      <c r="U626" s="44">
        <f>IF(COUNTA($A626:$R626)=0,"",IFERROR(VLOOKUP($I626,'Settings'!$A$12:$B$15,2,FALSE),""))</f>
        <v/>
      </c>
      <c r="V626" s="45">
        <f>IF(COUNTA($A626:$R626)=0,"",IFERROR(IF(OR($B626="",$U626=""),"",$B626+$U626/24),""))</f>
        <v/>
      </c>
      <c r="W626" s="25">
        <f>IF(COUNTA($A626:$R626)=0,"",IFERROR(IF($V626="","",IF(OR($K626="Closed",$K626="Canceled"),IF(IF($P626="",$Q626,$P626)&lt;=$V626,"Met","Missed"),IF('Settings'!$B$8&gt;$V626,"Overdue","Within Target"))),""))</f>
        <v/>
      </c>
      <c r="X626" s="46">
        <f>IF(COUNTA($A626:$R626)=0,"",IFERROR(ROUND($S626/60*'Settings'!$B$5,2),0))</f>
        <v/>
      </c>
      <c r="Y626" s="46">
        <f>IF(COUNTA($A626:$R626)=0,"",IFERROR($R626+$X626,0))</f>
        <v/>
      </c>
      <c r="Z626" s="25">
        <f>IF(COUNTA($A626:$R626)=0,"",IFERROR(IF(OR($K626="Closed",$K626="Canceled"),"No",IF($O626="","Missing Due Date",IF(INT($O626)&lt;INT('Settings'!$B$8),"Overdue",IF(INT($O626)=INT('Settings'!$B$8),"Due Today",IF(INT($O626)&lt;=INT('Settings'!$B$8)+'Settings'!$B$6,"Due Soon","Upcoming"))))),"Check date"))</f>
        <v/>
      </c>
      <c r="AA626" s="27">
        <f>IF(COUNTA($A626:$R626)=0,"",IF($A626="","Missing ID",IF(COUNTIF($A$5:$A$1004,$A626)&gt;1,"Duplicate ID",IF(OR($B626="",$C626="",$D626="",$H626="",$I626="",$K626="",$L626="",$Q626=""),"Missing required field",IF(AND($K626="Closed",$P626=""),"Closed without Resolved At",IF(AND($P626&lt;&gt;"",$P626&lt;$B626),"Resolved before Reported",IF(AND($Q626&lt;&gt;"",$Q626&lt;$B626),"Last Updated before Reported","OK")))))))</f>
        <v/>
      </c>
    </row>
    <row r="627">
      <c r="A627" s="17" t="n"/>
      <c r="B627" s="41" t="n"/>
      <c r="C627" s="42" t="n"/>
      <c r="D627" s="17" t="n"/>
      <c r="E627" s="20" t="n"/>
      <c r="F627" s="17" t="n"/>
      <c r="G627" s="17" t="n"/>
      <c r="H627" s="17" t="n"/>
      <c r="I627" s="17" t="n"/>
      <c r="J627" s="41" t="n"/>
      <c r="K627" s="17" t="n"/>
      <c r="L627" s="17" t="n"/>
      <c r="M627" s="17" t="n"/>
      <c r="N627" s="20" t="n"/>
      <c r="O627" s="42" t="n"/>
      <c r="P627" s="41" t="n"/>
      <c r="Q627" s="41" t="n"/>
      <c r="R627" s="43" t="n"/>
      <c r="S627" s="22">
        <f>IF(COUNTA($A627:$R627)=0,"",IFERROR(IF($J627="","",MAX(0,ROUND((IF(OR($K627="Closed",$K627="Canceled"),IF($P627="",$Q627,$P627),'Settings'!$B$8)-$J627)*1440,0))),""))</f>
        <v/>
      </c>
      <c r="T627" s="44">
        <f>IF(COUNTA($A627:$R627)=0,"",IFERROR(IF($B627="","",MAX(0,ROUND((IF(OR($K627="Closed",$K627="Canceled"),IF($P627="",$Q627,$P627),'Settings'!$B$8)-$B627)*24,1))),""))</f>
        <v/>
      </c>
      <c r="U627" s="44">
        <f>IF(COUNTA($A627:$R627)=0,"",IFERROR(VLOOKUP($I627,'Settings'!$A$12:$B$15,2,FALSE),""))</f>
        <v/>
      </c>
      <c r="V627" s="45">
        <f>IF(COUNTA($A627:$R627)=0,"",IFERROR(IF(OR($B627="",$U627=""),"",$B627+$U627/24),""))</f>
        <v/>
      </c>
      <c r="W627" s="25">
        <f>IF(COUNTA($A627:$R627)=0,"",IFERROR(IF($V627="","",IF(OR($K627="Closed",$K627="Canceled"),IF(IF($P627="",$Q627,$P627)&lt;=$V627,"Met","Missed"),IF('Settings'!$B$8&gt;$V627,"Overdue","Within Target"))),""))</f>
        <v/>
      </c>
      <c r="X627" s="46">
        <f>IF(COUNTA($A627:$R627)=0,"",IFERROR(ROUND($S627/60*'Settings'!$B$5,2),0))</f>
        <v/>
      </c>
      <c r="Y627" s="46">
        <f>IF(COUNTA($A627:$R627)=0,"",IFERROR($R627+$X627,0))</f>
        <v/>
      </c>
      <c r="Z627" s="25">
        <f>IF(COUNTA($A627:$R627)=0,"",IFERROR(IF(OR($K627="Closed",$K627="Canceled"),"No",IF($O627="","Missing Due Date",IF(INT($O627)&lt;INT('Settings'!$B$8),"Overdue",IF(INT($O627)=INT('Settings'!$B$8),"Due Today",IF(INT($O627)&lt;=INT('Settings'!$B$8)+'Settings'!$B$6,"Due Soon","Upcoming"))))),"Check date"))</f>
        <v/>
      </c>
      <c r="AA627" s="27">
        <f>IF(COUNTA($A627:$R627)=0,"",IF($A627="","Missing ID",IF(COUNTIF($A$5:$A$1004,$A627)&gt;1,"Duplicate ID",IF(OR($B627="",$C627="",$D627="",$H627="",$I627="",$K627="",$L627="",$Q627=""),"Missing required field",IF(AND($K627="Closed",$P627=""),"Closed without Resolved At",IF(AND($P627&lt;&gt;"",$P627&lt;$B627),"Resolved before Reported",IF(AND($Q627&lt;&gt;"",$Q627&lt;$B627),"Last Updated before Reported","OK")))))))</f>
        <v/>
      </c>
    </row>
    <row r="628">
      <c r="A628" s="17" t="n"/>
      <c r="B628" s="41" t="n"/>
      <c r="C628" s="42" t="n"/>
      <c r="D628" s="17" t="n"/>
      <c r="E628" s="20" t="n"/>
      <c r="F628" s="17" t="n"/>
      <c r="G628" s="17" t="n"/>
      <c r="H628" s="17" t="n"/>
      <c r="I628" s="17" t="n"/>
      <c r="J628" s="41" t="n"/>
      <c r="K628" s="17" t="n"/>
      <c r="L628" s="17" t="n"/>
      <c r="M628" s="17" t="n"/>
      <c r="N628" s="20" t="n"/>
      <c r="O628" s="42" t="n"/>
      <c r="P628" s="41" t="n"/>
      <c r="Q628" s="41" t="n"/>
      <c r="R628" s="43" t="n"/>
      <c r="S628" s="22">
        <f>IF(COUNTA($A628:$R628)=0,"",IFERROR(IF($J628="","",MAX(0,ROUND((IF(OR($K628="Closed",$K628="Canceled"),IF($P628="",$Q628,$P628),'Settings'!$B$8)-$J628)*1440,0))),""))</f>
        <v/>
      </c>
      <c r="T628" s="44">
        <f>IF(COUNTA($A628:$R628)=0,"",IFERROR(IF($B628="","",MAX(0,ROUND((IF(OR($K628="Closed",$K628="Canceled"),IF($P628="",$Q628,$P628),'Settings'!$B$8)-$B628)*24,1))),""))</f>
        <v/>
      </c>
      <c r="U628" s="44">
        <f>IF(COUNTA($A628:$R628)=0,"",IFERROR(VLOOKUP($I628,'Settings'!$A$12:$B$15,2,FALSE),""))</f>
        <v/>
      </c>
      <c r="V628" s="45">
        <f>IF(COUNTA($A628:$R628)=0,"",IFERROR(IF(OR($B628="",$U628=""),"",$B628+$U628/24),""))</f>
        <v/>
      </c>
      <c r="W628" s="25">
        <f>IF(COUNTA($A628:$R628)=0,"",IFERROR(IF($V628="","",IF(OR($K628="Closed",$K628="Canceled"),IF(IF($P628="",$Q628,$P628)&lt;=$V628,"Met","Missed"),IF('Settings'!$B$8&gt;$V628,"Overdue","Within Target"))),""))</f>
        <v/>
      </c>
      <c r="X628" s="46">
        <f>IF(COUNTA($A628:$R628)=0,"",IFERROR(ROUND($S628/60*'Settings'!$B$5,2),0))</f>
        <v/>
      </c>
      <c r="Y628" s="46">
        <f>IF(COUNTA($A628:$R628)=0,"",IFERROR($R628+$X628,0))</f>
        <v/>
      </c>
      <c r="Z628" s="25">
        <f>IF(COUNTA($A628:$R628)=0,"",IFERROR(IF(OR($K628="Closed",$K628="Canceled"),"No",IF($O628="","Missing Due Date",IF(INT($O628)&lt;INT('Settings'!$B$8),"Overdue",IF(INT($O628)=INT('Settings'!$B$8),"Due Today",IF(INT($O628)&lt;=INT('Settings'!$B$8)+'Settings'!$B$6,"Due Soon","Upcoming"))))),"Check date"))</f>
        <v/>
      </c>
      <c r="AA628" s="27">
        <f>IF(COUNTA($A628:$R628)=0,"",IF($A628="","Missing ID",IF(COUNTIF($A$5:$A$1004,$A628)&gt;1,"Duplicate ID",IF(OR($B628="",$C628="",$D628="",$H628="",$I628="",$K628="",$L628="",$Q628=""),"Missing required field",IF(AND($K628="Closed",$P628=""),"Closed without Resolved At",IF(AND($P628&lt;&gt;"",$P628&lt;$B628),"Resolved before Reported",IF(AND($Q628&lt;&gt;"",$Q628&lt;$B628),"Last Updated before Reported","OK")))))))</f>
        <v/>
      </c>
    </row>
    <row r="629">
      <c r="A629" s="17" t="n"/>
      <c r="B629" s="41" t="n"/>
      <c r="C629" s="42" t="n"/>
      <c r="D629" s="17" t="n"/>
      <c r="E629" s="20" t="n"/>
      <c r="F629" s="17" t="n"/>
      <c r="G629" s="17" t="n"/>
      <c r="H629" s="17" t="n"/>
      <c r="I629" s="17" t="n"/>
      <c r="J629" s="41" t="n"/>
      <c r="K629" s="17" t="n"/>
      <c r="L629" s="17" t="n"/>
      <c r="M629" s="17" t="n"/>
      <c r="N629" s="20" t="n"/>
      <c r="O629" s="42" t="n"/>
      <c r="P629" s="41" t="n"/>
      <c r="Q629" s="41" t="n"/>
      <c r="R629" s="43" t="n"/>
      <c r="S629" s="22">
        <f>IF(COUNTA($A629:$R629)=0,"",IFERROR(IF($J629="","",MAX(0,ROUND((IF(OR($K629="Closed",$K629="Canceled"),IF($P629="",$Q629,$P629),'Settings'!$B$8)-$J629)*1440,0))),""))</f>
        <v/>
      </c>
      <c r="T629" s="44">
        <f>IF(COUNTA($A629:$R629)=0,"",IFERROR(IF($B629="","",MAX(0,ROUND((IF(OR($K629="Closed",$K629="Canceled"),IF($P629="",$Q629,$P629),'Settings'!$B$8)-$B629)*24,1))),""))</f>
        <v/>
      </c>
      <c r="U629" s="44">
        <f>IF(COUNTA($A629:$R629)=0,"",IFERROR(VLOOKUP($I629,'Settings'!$A$12:$B$15,2,FALSE),""))</f>
        <v/>
      </c>
      <c r="V629" s="45">
        <f>IF(COUNTA($A629:$R629)=0,"",IFERROR(IF(OR($B629="",$U629=""),"",$B629+$U629/24),""))</f>
        <v/>
      </c>
      <c r="W629" s="25">
        <f>IF(COUNTA($A629:$R629)=0,"",IFERROR(IF($V629="","",IF(OR($K629="Closed",$K629="Canceled"),IF(IF($P629="",$Q629,$P629)&lt;=$V629,"Met","Missed"),IF('Settings'!$B$8&gt;$V629,"Overdue","Within Target"))),""))</f>
        <v/>
      </c>
      <c r="X629" s="46">
        <f>IF(COUNTA($A629:$R629)=0,"",IFERROR(ROUND($S629/60*'Settings'!$B$5,2),0))</f>
        <v/>
      </c>
      <c r="Y629" s="46">
        <f>IF(COUNTA($A629:$R629)=0,"",IFERROR($R629+$X629,0))</f>
        <v/>
      </c>
      <c r="Z629" s="25">
        <f>IF(COUNTA($A629:$R629)=0,"",IFERROR(IF(OR($K629="Closed",$K629="Canceled"),"No",IF($O629="","Missing Due Date",IF(INT($O629)&lt;INT('Settings'!$B$8),"Overdue",IF(INT($O629)=INT('Settings'!$B$8),"Due Today",IF(INT($O629)&lt;=INT('Settings'!$B$8)+'Settings'!$B$6,"Due Soon","Upcoming"))))),"Check date"))</f>
        <v/>
      </c>
      <c r="AA629" s="27">
        <f>IF(COUNTA($A629:$R629)=0,"",IF($A629="","Missing ID",IF(COUNTIF($A$5:$A$1004,$A629)&gt;1,"Duplicate ID",IF(OR($B629="",$C629="",$D629="",$H629="",$I629="",$K629="",$L629="",$Q629=""),"Missing required field",IF(AND($K629="Closed",$P629=""),"Closed without Resolved At",IF(AND($P629&lt;&gt;"",$P629&lt;$B629),"Resolved before Reported",IF(AND($Q629&lt;&gt;"",$Q629&lt;$B629),"Last Updated before Reported","OK")))))))</f>
        <v/>
      </c>
    </row>
    <row r="630">
      <c r="A630" s="17" t="n"/>
      <c r="B630" s="41" t="n"/>
      <c r="C630" s="42" t="n"/>
      <c r="D630" s="17" t="n"/>
      <c r="E630" s="20" t="n"/>
      <c r="F630" s="17" t="n"/>
      <c r="G630" s="17" t="n"/>
      <c r="H630" s="17" t="n"/>
      <c r="I630" s="17" t="n"/>
      <c r="J630" s="41" t="n"/>
      <c r="K630" s="17" t="n"/>
      <c r="L630" s="17" t="n"/>
      <c r="M630" s="17" t="n"/>
      <c r="N630" s="20" t="n"/>
      <c r="O630" s="42" t="n"/>
      <c r="P630" s="41" t="n"/>
      <c r="Q630" s="41" t="n"/>
      <c r="R630" s="43" t="n"/>
      <c r="S630" s="22">
        <f>IF(COUNTA($A630:$R630)=0,"",IFERROR(IF($J630="","",MAX(0,ROUND((IF(OR($K630="Closed",$K630="Canceled"),IF($P630="",$Q630,$P630),'Settings'!$B$8)-$J630)*1440,0))),""))</f>
        <v/>
      </c>
      <c r="T630" s="44">
        <f>IF(COUNTA($A630:$R630)=0,"",IFERROR(IF($B630="","",MAX(0,ROUND((IF(OR($K630="Closed",$K630="Canceled"),IF($P630="",$Q630,$P630),'Settings'!$B$8)-$B630)*24,1))),""))</f>
        <v/>
      </c>
      <c r="U630" s="44">
        <f>IF(COUNTA($A630:$R630)=0,"",IFERROR(VLOOKUP($I630,'Settings'!$A$12:$B$15,2,FALSE),""))</f>
        <v/>
      </c>
      <c r="V630" s="45">
        <f>IF(COUNTA($A630:$R630)=0,"",IFERROR(IF(OR($B630="",$U630=""),"",$B630+$U630/24),""))</f>
        <v/>
      </c>
      <c r="W630" s="25">
        <f>IF(COUNTA($A630:$R630)=0,"",IFERROR(IF($V630="","",IF(OR($K630="Closed",$K630="Canceled"),IF(IF($P630="",$Q630,$P630)&lt;=$V630,"Met","Missed"),IF('Settings'!$B$8&gt;$V630,"Overdue","Within Target"))),""))</f>
        <v/>
      </c>
      <c r="X630" s="46">
        <f>IF(COUNTA($A630:$R630)=0,"",IFERROR(ROUND($S630/60*'Settings'!$B$5,2),0))</f>
        <v/>
      </c>
      <c r="Y630" s="46">
        <f>IF(COUNTA($A630:$R630)=0,"",IFERROR($R630+$X630,0))</f>
        <v/>
      </c>
      <c r="Z630" s="25">
        <f>IF(COUNTA($A630:$R630)=0,"",IFERROR(IF(OR($K630="Closed",$K630="Canceled"),"No",IF($O630="","Missing Due Date",IF(INT($O630)&lt;INT('Settings'!$B$8),"Overdue",IF(INT($O630)=INT('Settings'!$B$8),"Due Today",IF(INT($O630)&lt;=INT('Settings'!$B$8)+'Settings'!$B$6,"Due Soon","Upcoming"))))),"Check date"))</f>
        <v/>
      </c>
      <c r="AA630" s="27">
        <f>IF(COUNTA($A630:$R630)=0,"",IF($A630="","Missing ID",IF(COUNTIF($A$5:$A$1004,$A630)&gt;1,"Duplicate ID",IF(OR($B630="",$C630="",$D630="",$H630="",$I630="",$K630="",$L630="",$Q630=""),"Missing required field",IF(AND($K630="Closed",$P630=""),"Closed without Resolved At",IF(AND($P630&lt;&gt;"",$P630&lt;$B630),"Resolved before Reported",IF(AND($Q630&lt;&gt;"",$Q630&lt;$B630),"Last Updated before Reported","OK")))))))</f>
        <v/>
      </c>
    </row>
    <row r="631">
      <c r="A631" s="17" t="n"/>
      <c r="B631" s="41" t="n"/>
      <c r="C631" s="42" t="n"/>
      <c r="D631" s="17" t="n"/>
      <c r="E631" s="20" t="n"/>
      <c r="F631" s="17" t="n"/>
      <c r="G631" s="17" t="n"/>
      <c r="H631" s="17" t="n"/>
      <c r="I631" s="17" t="n"/>
      <c r="J631" s="41" t="n"/>
      <c r="K631" s="17" t="n"/>
      <c r="L631" s="17" t="n"/>
      <c r="M631" s="17" t="n"/>
      <c r="N631" s="20" t="n"/>
      <c r="O631" s="42" t="n"/>
      <c r="P631" s="41" t="n"/>
      <c r="Q631" s="41" t="n"/>
      <c r="R631" s="43" t="n"/>
      <c r="S631" s="22">
        <f>IF(COUNTA($A631:$R631)=0,"",IFERROR(IF($J631="","",MAX(0,ROUND((IF(OR($K631="Closed",$K631="Canceled"),IF($P631="",$Q631,$P631),'Settings'!$B$8)-$J631)*1440,0))),""))</f>
        <v/>
      </c>
      <c r="T631" s="44">
        <f>IF(COUNTA($A631:$R631)=0,"",IFERROR(IF($B631="","",MAX(0,ROUND((IF(OR($K631="Closed",$K631="Canceled"),IF($P631="",$Q631,$P631),'Settings'!$B$8)-$B631)*24,1))),""))</f>
        <v/>
      </c>
      <c r="U631" s="44">
        <f>IF(COUNTA($A631:$R631)=0,"",IFERROR(VLOOKUP($I631,'Settings'!$A$12:$B$15,2,FALSE),""))</f>
        <v/>
      </c>
      <c r="V631" s="45">
        <f>IF(COUNTA($A631:$R631)=0,"",IFERROR(IF(OR($B631="",$U631=""),"",$B631+$U631/24),""))</f>
        <v/>
      </c>
      <c r="W631" s="25">
        <f>IF(COUNTA($A631:$R631)=0,"",IFERROR(IF($V631="","",IF(OR($K631="Closed",$K631="Canceled"),IF(IF($P631="",$Q631,$P631)&lt;=$V631,"Met","Missed"),IF('Settings'!$B$8&gt;$V631,"Overdue","Within Target"))),""))</f>
        <v/>
      </c>
      <c r="X631" s="46">
        <f>IF(COUNTA($A631:$R631)=0,"",IFERROR(ROUND($S631/60*'Settings'!$B$5,2),0))</f>
        <v/>
      </c>
      <c r="Y631" s="46">
        <f>IF(COUNTA($A631:$R631)=0,"",IFERROR($R631+$X631,0))</f>
        <v/>
      </c>
      <c r="Z631" s="25">
        <f>IF(COUNTA($A631:$R631)=0,"",IFERROR(IF(OR($K631="Closed",$K631="Canceled"),"No",IF($O631="","Missing Due Date",IF(INT($O631)&lt;INT('Settings'!$B$8),"Overdue",IF(INT($O631)=INT('Settings'!$B$8),"Due Today",IF(INT($O631)&lt;=INT('Settings'!$B$8)+'Settings'!$B$6,"Due Soon","Upcoming"))))),"Check date"))</f>
        <v/>
      </c>
      <c r="AA631" s="27">
        <f>IF(COUNTA($A631:$R631)=0,"",IF($A631="","Missing ID",IF(COUNTIF($A$5:$A$1004,$A631)&gt;1,"Duplicate ID",IF(OR($B631="",$C631="",$D631="",$H631="",$I631="",$K631="",$L631="",$Q631=""),"Missing required field",IF(AND($K631="Closed",$P631=""),"Closed without Resolved At",IF(AND($P631&lt;&gt;"",$P631&lt;$B631),"Resolved before Reported",IF(AND($Q631&lt;&gt;"",$Q631&lt;$B631),"Last Updated before Reported","OK")))))))</f>
        <v/>
      </c>
    </row>
    <row r="632">
      <c r="A632" s="17" t="n"/>
      <c r="B632" s="41" t="n"/>
      <c r="C632" s="42" t="n"/>
      <c r="D632" s="17" t="n"/>
      <c r="E632" s="20" t="n"/>
      <c r="F632" s="17" t="n"/>
      <c r="G632" s="17" t="n"/>
      <c r="H632" s="17" t="n"/>
      <c r="I632" s="17" t="n"/>
      <c r="J632" s="41" t="n"/>
      <c r="K632" s="17" t="n"/>
      <c r="L632" s="17" t="n"/>
      <c r="M632" s="17" t="n"/>
      <c r="N632" s="20" t="n"/>
      <c r="O632" s="42" t="n"/>
      <c r="P632" s="41" t="n"/>
      <c r="Q632" s="41" t="n"/>
      <c r="R632" s="43" t="n"/>
      <c r="S632" s="22">
        <f>IF(COUNTA($A632:$R632)=0,"",IFERROR(IF($J632="","",MAX(0,ROUND((IF(OR($K632="Closed",$K632="Canceled"),IF($P632="",$Q632,$P632),'Settings'!$B$8)-$J632)*1440,0))),""))</f>
        <v/>
      </c>
      <c r="T632" s="44">
        <f>IF(COUNTA($A632:$R632)=0,"",IFERROR(IF($B632="","",MAX(0,ROUND((IF(OR($K632="Closed",$K632="Canceled"),IF($P632="",$Q632,$P632),'Settings'!$B$8)-$B632)*24,1))),""))</f>
        <v/>
      </c>
      <c r="U632" s="44">
        <f>IF(COUNTA($A632:$R632)=0,"",IFERROR(VLOOKUP($I632,'Settings'!$A$12:$B$15,2,FALSE),""))</f>
        <v/>
      </c>
      <c r="V632" s="45">
        <f>IF(COUNTA($A632:$R632)=0,"",IFERROR(IF(OR($B632="",$U632=""),"",$B632+$U632/24),""))</f>
        <v/>
      </c>
      <c r="W632" s="25">
        <f>IF(COUNTA($A632:$R632)=0,"",IFERROR(IF($V632="","",IF(OR($K632="Closed",$K632="Canceled"),IF(IF($P632="",$Q632,$P632)&lt;=$V632,"Met","Missed"),IF('Settings'!$B$8&gt;$V632,"Overdue","Within Target"))),""))</f>
        <v/>
      </c>
      <c r="X632" s="46">
        <f>IF(COUNTA($A632:$R632)=0,"",IFERROR(ROUND($S632/60*'Settings'!$B$5,2),0))</f>
        <v/>
      </c>
      <c r="Y632" s="46">
        <f>IF(COUNTA($A632:$R632)=0,"",IFERROR($R632+$X632,0))</f>
        <v/>
      </c>
      <c r="Z632" s="25">
        <f>IF(COUNTA($A632:$R632)=0,"",IFERROR(IF(OR($K632="Closed",$K632="Canceled"),"No",IF($O632="","Missing Due Date",IF(INT($O632)&lt;INT('Settings'!$B$8),"Overdue",IF(INT($O632)=INT('Settings'!$B$8),"Due Today",IF(INT($O632)&lt;=INT('Settings'!$B$8)+'Settings'!$B$6,"Due Soon","Upcoming"))))),"Check date"))</f>
        <v/>
      </c>
      <c r="AA632" s="27">
        <f>IF(COUNTA($A632:$R632)=0,"",IF($A632="","Missing ID",IF(COUNTIF($A$5:$A$1004,$A632)&gt;1,"Duplicate ID",IF(OR($B632="",$C632="",$D632="",$H632="",$I632="",$K632="",$L632="",$Q632=""),"Missing required field",IF(AND($K632="Closed",$P632=""),"Closed without Resolved At",IF(AND($P632&lt;&gt;"",$P632&lt;$B632),"Resolved before Reported",IF(AND($Q632&lt;&gt;"",$Q632&lt;$B632),"Last Updated before Reported","OK")))))))</f>
        <v/>
      </c>
    </row>
    <row r="633">
      <c r="A633" s="17" t="n"/>
      <c r="B633" s="41" t="n"/>
      <c r="C633" s="42" t="n"/>
      <c r="D633" s="17" t="n"/>
      <c r="E633" s="20" t="n"/>
      <c r="F633" s="17" t="n"/>
      <c r="G633" s="17" t="n"/>
      <c r="H633" s="17" t="n"/>
      <c r="I633" s="17" t="n"/>
      <c r="J633" s="41" t="n"/>
      <c r="K633" s="17" t="n"/>
      <c r="L633" s="17" t="n"/>
      <c r="M633" s="17" t="n"/>
      <c r="N633" s="20" t="n"/>
      <c r="O633" s="42" t="n"/>
      <c r="P633" s="41" t="n"/>
      <c r="Q633" s="41" t="n"/>
      <c r="R633" s="43" t="n"/>
      <c r="S633" s="22">
        <f>IF(COUNTA($A633:$R633)=0,"",IFERROR(IF($J633="","",MAX(0,ROUND((IF(OR($K633="Closed",$K633="Canceled"),IF($P633="",$Q633,$P633),'Settings'!$B$8)-$J633)*1440,0))),""))</f>
        <v/>
      </c>
      <c r="T633" s="44">
        <f>IF(COUNTA($A633:$R633)=0,"",IFERROR(IF($B633="","",MAX(0,ROUND((IF(OR($K633="Closed",$K633="Canceled"),IF($P633="",$Q633,$P633),'Settings'!$B$8)-$B633)*24,1))),""))</f>
        <v/>
      </c>
      <c r="U633" s="44">
        <f>IF(COUNTA($A633:$R633)=0,"",IFERROR(VLOOKUP($I633,'Settings'!$A$12:$B$15,2,FALSE),""))</f>
        <v/>
      </c>
      <c r="V633" s="45">
        <f>IF(COUNTA($A633:$R633)=0,"",IFERROR(IF(OR($B633="",$U633=""),"",$B633+$U633/24),""))</f>
        <v/>
      </c>
      <c r="W633" s="25">
        <f>IF(COUNTA($A633:$R633)=0,"",IFERROR(IF($V633="","",IF(OR($K633="Closed",$K633="Canceled"),IF(IF($P633="",$Q633,$P633)&lt;=$V633,"Met","Missed"),IF('Settings'!$B$8&gt;$V633,"Overdue","Within Target"))),""))</f>
        <v/>
      </c>
      <c r="X633" s="46">
        <f>IF(COUNTA($A633:$R633)=0,"",IFERROR(ROUND($S633/60*'Settings'!$B$5,2),0))</f>
        <v/>
      </c>
      <c r="Y633" s="46">
        <f>IF(COUNTA($A633:$R633)=0,"",IFERROR($R633+$X633,0))</f>
        <v/>
      </c>
      <c r="Z633" s="25">
        <f>IF(COUNTA($A633:$R633)=0,"",IFERROR(IF(OR($K633="Closed",$K633="Canceled"),"No",IF($O633="","Missing Due Date",IF(INT($O633)&lt;INT('Settings'!$B$8),"Overdue",IF(INT($O633)=INT('Settings'!$B$8),"Due Today",IF(INT($O633)&lt;=INT('Settings'!$B$8)+'Settings'!$B$6,"Due Soon","Upcoming"))))),"Check date"))</f>
        <v/>
      </c>
      <c r="AA633" s="27">
        <f>IF(COUNTA($A633:$R633)=0,"",IF($A633="","Missing ID",IF(COUNTIF($A$5:$A$1004,$A633)&gt;1,"Duplicate ID",IF(OR($B633="",$C633="",$D633="",$H633="",$I633="",$K633="",$L633="",$Q633=""),"Missing required field",IF(AND($K633="Closed",$P633=""),"Closed without Resolved At",IF(AND($P633&lt;&gt;"",$P633&lt;$B633),"Resolved before Reported",IF(AND($Q633&lt;&gt;"",$Q633&lt;$B633),"Last Updated before Reported","OK")))))))</f>
        <v/>
      </c>
    </row>
    <row r="634">
      <c r="A634" s="17" t="n"/>
      <c r="B634" s="41" t="n"/>
      <c r="C634" s="42" t="n"/>
      <c r="D634" s="17" t="n"/>
      <c r="E634" s="20" t="n"/>
      <c r="F634" s="17" t="n"/>
      <c r="G634" s="17" t="n"/>
      <c r="H634" s="17" t="n"/>
      <c r="I634" s="17" t="n"/>
      <c r="J634" s="41" t="n"/>
      <c r="K634" s="17" t="n"/>
      <c r="L634" s="17" t="n"/>
      <c r="M634" s="17" t="n"/>
      <c r="N634" s="20" t="n"/>
      <c r="O634" s="42" t="n"/>
      <c r="P634" s="41" t="n"/>
      <c r="Q634" s="41" t="n"/>
      <c r="R634" s="43" t="n"/>
      <c r="S634" s="22">
        <f>IF(COUNTA($A634:$R634)=0,"",IFERROR(IF($J634="","",MAX(0,ROUND((IF(OR($K634="Closed",$K634="Canceled"),IF($P634="",$Q634,$P634),'Settings'!$B$8)-$J634)*1440,0))),""))</f>
        <v/>
      </c>
      <c r="T634" s="44">
        <f>IF(COUNTA($A634:$R634)=0,"",IFERROR(IF($B634="","",MAX(0,ROUND((IF(OR($K634="Closed",$K634="Canceled"),IF($P634="",$Q634,$P634),'Settings'!$B$8)-$B634)*24,1))),""))</f>
        <v/>
      </c>
      <c r="U634" s="44">
        <f>IF(COUNTA($A634:$R634)=0,"",IFERROR(VLOOKUP($I634,'Settings'!$A$12:$B$15,2,FALSE),""))</f>
        <v/>
      </c>
      <c r="V634" s="45">
        <f>IF(COUNTA($A634:$R634)=0,"",IFERROR(IF(OR($B634="",$U634=""),"",$B634+$U634/24),""))</f>
        <v/>
      </c>
      <c r="W634" s="25">
        <f>IF(COUNTA($A634:$R634)=0,"",IFERROR(IF($V634="","",IF(OR($K634="Closed",$K634="Canceled"),IF(IF($P634="",$Q634,$P634)&lt;=$V634,"Met","Missed"),IF('Settings'!$B$8&gt;$V634,"Overdue","Within Target"))),""))</f>
        <v/>
      </c>
      <c r="X634" s="46">
        <f>IF(COUNTA($A634:$R634)=0,"",IFERROR(ROUND($S634/60*'Settings'!$B$5,2),0))</f>
        <v/>
      </c>
      <c r="Y634" s="46">
        <f>IF(COUNTA($A634:$R634)=0,"",IFERROR($R634+$X634,0))</f>
        <v/>
      </c>
      <c r="Z634" s="25">
        <f>IF(COUNTA($A634:$R634)=0,"",IFERROR(IF(OR($K634="Closed",$K634="Canceled"),"No",IF($O634="","Missing Due Date",IF(INT($O634)&lt;INT('Settings'!$B$8),"Overdue",IF(INT($O634)=INT('Settings'!$B$8),"Due Today",IF(INT($O634)&lt;=INT('Settings'!$B$8)+'Settings'!$B$6,"Due Soon","Upcoming"))))),"Check date"))</f>
        <v/>
      </c>
      <c r="AA634" s="27">
        <f>IF(COUNTA($A634:$R634)=0,"",IF($A634="","Missing ID",IF(COUNTIF($A$5:$A$1004,$A634)&gt;1,"Duplicate ID",IF(OR($B634="",$C634="",$D634="",$H634="",$I634="",$K634="",$L634="",$Q634=""),"Missing required field",IF(AND($K634="Closed",$P634=""),"Closed without Resolved At",IF(AND($P634&lt;&gt;"",$P634&lt;$B634),"Resolved before Reported",IF(AND($Q634&lt;&gt;"",$Q634&lt;$B634),"Last Updated before Reported","OK")))))))</f>
        <v/>
      </c>
    </row>
    <row r="635">
      <c r="A635" s="17" t="n"/>
      <c r="B635" s="41" t="n"/>
      <c r="C635" s="42" t="n"/>
      <c r="D635" s="17" t="n"/>
      <c r="E635" s="20" t="n"/>
      <c r="F635" s="17" t="n"/>
      <c r="G635" s="17" t="n"/>
      <c r="H635" s="17" t="n"/>
      <c r="I635" s="17" t="n"/>
      <c r="J635" s="41" t="n"/>
      <c r="K635" s="17" t="n"/>
      <c r="L635" s="17" t="n"/>
      <c r="M635" s="17" t="n"/>
      <c r="N635" s="20" t="n"/>
      <c r="O635" s="42" t="n"/>
      <c r="P635" s="41" t="n"/>
      <c r="Q635" s="41" t="n"/>
      <c r="R635" s="43" t="n"/>
      <c r="S635" s="22">
        <f>IF(COUNTA($A635:$R635)=0,"",IFERROR(IF($J635="","",MAX(0,ROUND((IF(OR($K635="Closed",$K635="Canceled"),IF($P635="",$Q635,$P635),'Settings'!$B$8)-$J635)*1440,0))),""))</f>
        <v/>
      </c>
      <c r="T635" s="44">
        <f>IF(COUNTA($A635:$R635)=0,"",IFERROR(IF($B635="","",MAX(0,ROUND((IF(OR($K635="Closed",$K635="Canceled"),IF($P635="",$Q635,$P635),'Settings'!$B$8)-$B635)*24,1))),""))</f>
        <v/>
      </c>
      <c r="U635" s="44">
        <f>IF(COUNTA($A635:$R635)=0,"",IFERROR(VLOOKUP($I635,'Settings'!$A$12:$B$15,2,FALSE),""))</f>
        <v/>
      </c>
      <c r="V635" s="45">
        <f>IF(COUNTA($A635:$R635)=0,"",IFERROR(IF(OR($B635="",$U635=""),"",$B635+$U635/24),""))</f>
        <v/>
      </c>
      <c r="W635" s="25">
        <f>IF(COUNTA($A635:$R635)=0,"",IFERROR(IF($V635="","",IF(OR($K635="Closed",$K635="Canceled"),IF(IF($P635="",$Q635,$P635)&lt;=$V635,"Met","Missed"),IF('Settings'!$B$8&gt;$V635,"Overdue","Within Target"))),""))</f>
        <v/>
      </c>
      <c r="X635" s="46">
        <f>IF(COUNTA($A635:$R635)=0,"",IFERROR(ROUND($S635/60*'Settings'!$B$5,2),0))</f>
        <v/>
      </c>
      <c r="Y635" s="46">
        <f>IF(COUNTA($A635:$R635)=0,"",IFERROR($R635+$X635,0))</f>
        <v/>
      </c>
      <c r="Z635" s="25">
        <f>IF(COUNTA($A635:$R635)=0,"",IFERROR(IF(OR($K635="Closed",$K635="Canceled"),"No",IF($O635="","Missing Due Date",IF(INT($O635)&lt;INT('Settings'!$B$8),"Overdue",IF(INT($O635)=INT('Settings'!$B$8),"Due Today",IF(INT($O635)&lt;=INT('Settings'!$B$8)+'Settings'!$B$6,"Due Soon","Upcoming"))))),"Check date"))</f>
        <v/>
      </c>
      <c r="AA635" s="27">
        <f>IF(COUNTA($A635:$R635)=0,"",IF($A635="","Missing ID",IF(COUNTIF($A$5:$A$1004,$A635)&gt;1,"Duplicate ID",IF(OR($B635="",$C635="",$D635="",$H635="",$I635="",$K635="",$L635="",$Q635=""),"Missing required field",IF(AND($K635="Closed",$P635=""),"Closed without Resolved At",IF(AND($P635&lt;&gt;"",$P635&lt;$B635),"Resolved before Reported",IF(AND($Q635&lt;&gt;"",$Q635&lt;$B635),"Last Updated before Reported","OK")))))))</f>
        <v/>
      </c>
    </row>
    <row r="636">
      <c r="A636" s="17" t="n"/>
      <c r="B636" s="41" t="n"/>
      <c r="C636" s="42" t="n"/>
      <c r="D636" s="17" t="n"/>
      <c r="E636" s="20" t="n"/>
      <c r="F636" s="17" t="n"/>
      <c r="G636" s="17" t="n"/>
      <c r="H636" s="17" t="n"/>
      <c r="I636" s="17" t="n"/>
      <c r="J636" s="41" t="n"/>
      <c r="K636" s="17" t="n"/>
      <c r="L636" s="17" t="n"/>
      <c r="M636" s="17" t="n"/>
      <c r="N636" s="20" t="n"/>
      <c r="O636" s="42" t="n"/>
      <c r="P636" s="41" t="n"/>
      <c r="Q636" s="41" t="n"/>
      <c r="R636" s="43" t="n"/>
      <c r="S636" s="22">
        <f>IF(COUNTA($A636:$R636)=0,"",IFERROR(IF($J636="","",MAX(0,ROUND((IF(OR($K636="Closed",$K636="Canceled"),IF($P636="",$Q636,$P636),'Settings'!$B$8)-$J636)*1440,0))),""))</f>
        <v/>
      </c>
      <c r="T636" s="44">
        <f>IF(COUNTA($A636:$R636)=0,"",IFERROR(IF($B636="","",MAX(0,ROUND((IF(OR($K636="Closed",$K636="Canceled"),IF($P636="",$Q636,$P636),'Settings'!$B$8)-$B636)*24,1))),""))</f>
        <v/>
      </c>
      <c r="U636" s="44">
        <f>IF(COUNTA($A636:$R636)=0,"",IFERROR(VLOOKUP($I636,'Settings'!$A$12:$B$15,2,FALSE),""))</f>
        <v/>
      </c>
      <c r="V636" s="45">
        <f>IF(COUNTA($A636:$R636)=0,"",IFERROR(IF(OR($B636="",$U636=""),"",$B636+$U636/24),""))</f>
        <v/>
      </c>
      <c r="W636" s="25">
        <f>IF(COUNTA($A636:$R636)=0,"",IFERROR(IF($V636="","",IF(OR($K636="Closed",$K636="Canceled"),IF(IF($P636="",$Q636,$P636)&lt;=$V636,"Met","Missed"),IF('Settings'!$B$8&gt;$V636,"Overdue","Within Target"))),""))</f>
        <v/>
      </c>
      <c r="X636" s="46">
        <f>IF(COUNTA($A636:$R636)=0,"",IFERROR(ROUND($S636/60*'Settings'!$B$5,2),0))</f>
        <v/>
      </c>
      <c r="Y636" s="46">
        <f>IF(COUNTA($A636:$R636)=0,"",IFERROR($R636+$X636,0))</f>
        <v/>
      </c>
      <c r="Z636" s="25">
        <f>IF(COUNTA($A636:$R636)=0,"",IFERROR(IF(OR($K636="Closed",$K636="Canceled"),"No",IF($O636="","Missing Due Date",IF(INT($O636)&lt;INT('Settings'!$B$8),"Overdue",IF(INT($O636)=INT('Settings'!$B$8),"Due Today",IF(INT($O636)&lt;=INT('Settings'!$B$8)+'Settings'!$B$6,"Due Soon","Upcoming"))))),"Check date"))</f>
        <v/>
      </c>
      <c r="AA636" s="27">
        <f>IF(COUNTA($A636:$R636)=0,"",IF($A636="","Missing ID",IF(COUNTIF($A$5:$A$1004,$A636)&gt;1,"Duplicate ID",IF(OR($B636="",$C636="",$D636="",$H636="",$I636="",$K636="",$L636="",$Q636=""),"Missing required field",IF(AND($K636="Closed",$P636=""),"Closed without Resolved At",IF(AND($P636&lt;&gt;"",$P636&lt;$B636),"Resolved before Reported",IF(AND($Q636&lt;&gt;"",$Q636&lt;$B636),"Last Updated before Reported","OK")))))))</f>
        <v/>
      </c>
    </row>
    <row r="637">
      <c r="A637" s="17" t="n"/>
      <c r="B637" s="41" t="n"/>
      <c r="C637" s="42" t="n"/>
      <c r="D637" s="17" t="n"/>
      <c r="E637" s="20" t="n"/>
      <c r="F637" s="17" t="n"/>
      <c r="G637" s="17" t="n"/>
      <c r="H637" s="17" t="n"/>
      <c r="I637" s="17" t="n"/>
      <c r="J637" s="41" t="n"/>
      <c r="K637" s="17" t="n"/>
      <c r="L637" s="17" t="n"/>
      <c r="M637" s="17" t="n"/>
      <c r="N637" s="20" t="n"/>
      <c r="O637" s="42" t="n"/>
      <c r="P637" s="41" t="n"/>
      <c r="Q637" s="41" t="n"/>
      <c r="R637" s="43" t="n"/>
      <c r="S637" s="22">
        <f>IF(COUNTA($A637:$R637)=0,"",IFERROR(IF($J637="","",MAX(0,ROUND((IF(OR($K637="Closed",$K637="Canceled"),IF($P637="",$Q637,$P637),'Settings'!$B$8)-$J637)*1440,0))),""))</f>
        <v/>
      </c>
      <c r="T637" s="44">
        <f>IF(COUNTA($A637:$R637)=0,"",IFERROR(IF($B637="","",MAX(0,ROUND((IF(OR($K637="Closed",$K637="Canceled"),IF($P637="",$Q637,$P637),'Settings'!$B$8)-$B637)*24,1))),""))</f>
        <v/>
      </c>
      <c r="U637" s="44">
        <f>IF(COUNTA($A637:$R637)=0,"",IFERROR(VLOOKUP($I637,'Settings'!$A$12:$B$15,2,FALSE),""))</f>
        <v/>
      </c>
      <c r="V637" s="45">
        <f>IF(COUNTA($A637:$R637)=0,"",IFERROR(IF(OR($B637="",$U637=""),"",$B637+$U637/24),""))</f>
        <v/>
      </c>
      <c r="W637" s="25">
        <f>IF(COUNTA($A637:$R637)=0,"",IFERROR(IF($V637="","",IF(OR($K637="Closed",$K637="Canceled"),IF(IF($P637="",$Q637,$P637)&lt;=$V637,"Met","Missed"),IF('Settings'!$B$8&gt;$V637,"Overdue","Within Target"))),""))</f>
        <v/>
      </c>
      <c r="X637" s="46">
        <f>IF(COUNTA($A637:$R637)=0,"",IFERROR(ROUND($S637/60*'Settings'!$B$5,2),0))</f>
        <v/>
      </c>
      <c r="Y637" s="46">
        <f>IF(COUNTA($A637:$R637)=0,"",IFERROR($R637+$X637,0))</f>
        <v/>
      </c>
      <c r="Z637" s="25">
        <f>IF(COUNTA($A637:$R637)=0,"",IFERROR(IF(OR($K637="Closed",$K637="Canceled"),"No",IF($O637="","Missing Due Date",IF(INT($O637)&lt;INT('Settings'!$B$8),"Overdue",IF(INT($O637)=INT('Settings'!$B$8),"Due Today",IF(INT($O637)&lt;=INT('Settings'!$B$8)+'Settings'!$B$6,"Due Soon","Upcoming"))))),"Check date"))</f>
        <v/>
      </c>
      <c r="AA637" s="27">
        <f>IF(COUNTA($A637:$R637)=0,"",IF($A637="","Missing ID",IF(COUNTIF($A$5:$A$1004,$A637)&gt;1,"Duplicate ID",IF(OR($B637="",$C637="",$D637="",$H637="",$I637="",$K637="",$L637="",$Q637=""),"Missing required field",IF(AND($K637="Closed",$P637=""),"Closed without Resolved At",IF(AND($P637&lt;&gt;"",$P637&lt;$B637),"Resolved before Reported",IF(AND($Q637&lt;&gt;"",$Q637&lt;$B637),"Last Updated before Reported","OK")))))))</f>
        <v/>
      </c>
    </row>
    <row r="638">
      <c r="A638" s="17" t="n"/>
      <c r="B638" s="41" t="n"/>
      <c r="C638" s="42" t="n"/>
      <c r="D638" s="17" t="n"/>
      <c r="E638" s="20" t="n"/>
      <c r="F638" s="17" t="n"/>
      <c r="G638" s="17" t="n"/>
      <c r="H638" s="17" t="n"/>
      <c r="I638" s="17" t="n"/>
      <c r="J638" s="41" t="n"/>
      <c r="K638" s="17" t="n"/>
      <c r="L638" s="17" t="n"/>
      <c r="M638" s="17" t="n"/>
      <c r="N638" s="20" t="n"/>
      <c r="O638" s="42" t="n"/>
      <c r="P638" s="41" t="n"/>
      <c r="Q638" s="41" t="n"/>
      <c r="R638" s="43" t="n"/>
      <c r="S638" s="22">
        <f>IF(COUNTA($A638:$R638)=0,"",IFERROR(IF($J638="","",MAX(0,ROUND((IF(OR($K638="Closed",$K638="Canceled"),IF($P638="",$Q638,$P638),'Settings'!$B$8)-$J638)*1440,0))),""))</f>
        <v/>
      </c>
      <c r="T638" s="44">
        <f>IF(COUNTA($A638:$R638)=0,"",IFERROR(IF($B638="","",MAX(0,ROUND((IF(OR($K638="Closed",$K638="Canceled"),IF($P638="",$Q638,$P638),'Settings'!$B$8)-$B638)*24,1))),""))</f>
        <v/>
      </c>
      <c r="U638" s="44">
        <f>IF(COUNTA($A638:$R638)=0,"",IFERROR(VLOOKUP($I638,'Settings'!$A$12:$B$15,2,FALSE),""))</f>
        <v/>
      </c>
      <c r="V638" s="45">
        <f>IF(COUNTA($A638:$R638)=0,"",IFERROR(IF(OR($B638="",$U638=""),"",$B638+$U638/24),""))</f>
        <v/>
      </c>
      <c r="W638" s="25">
        <f>IF(COUNTA($A638:$R638)=0,"",IFERROR(IF($V638="","",IF(OR($K638="Closed",$K638="Canceled"),IF(IF($P638="",$Q638,$P638)&lt;=$V638,"Met","Missed"),IF('Settings'!$B$8&gt;$V638,"Overdue","Within Target"))),""))</f>
        <v/>
      </c>
      <c r="X638" s="46">
        <f>IF(COUNTA($A638:$R638)=0,"",IFERROR(ROUND($S638/60*'Settings'!$B$5,2),0))</f>
        <v/>
      </c>
      <c r="Y638" s="46">
        <f>IF(COUNTA($A638:$R638)=0,"",IFERROR($R638+$X638,0))</f>
        <v/>
      </c>
      <c r="Z638" s="25">
        <f>IF(COUNTA($A638:$R638)=0,"",IFERROR(IF(OR($K638="Closed",$K638="Canceled"),"No",IF($O638="","Missing Due Date",IF(INT($O638)&lt;INT('Settings'!$B$8),"Overdue",IF(INT($O638)=INT('Settings'!$B$8),"Due Today",IF(INT($O638)&lt;=INT('Settings'!$B$8)+'Settings'!$B$6,"Due Soon","Upcoming"))))),"Check date"))</f>
        <v/>
      </c>
      <c r="AA638" s="27">
        <f>IF(COUNTA($A638:$R638)=0,"",IF($A638="","Missing ID",IF(COUNTIF($A$5:$A$1004,$A638)&gt;1,"Duplicate ID",IF(OR($B638="",$C638="",$D638="",$H638="",$I638="",$K638="",$L638="",$Q638=""),"Missing required field",IF(AND($K638="Closed",$P638=""),"Closed without Resolved At",IF(AND($P638&lt;&gt;"",$P638&lt;$B638),"Resolved before Reported",IF(AND($Q638&lt;&gt;"",$Q638&lt;$B638),"Last Updated before Reported","OK")))))))</f>
        <v/>
      </c>
    </row>
    <row r="639">
      <c r="A639" s="17" t="n"/>
      <c r="B639" s="41" t="n"/>
      <c r="C639" s="42" t="n"/>
      <c r="D639" s="17" t="n"/>
      <c r="E639" s="20" t="n"/>
      <c r="F639" s="17" t="n"/>
      <c r="G639" s="17" t="n"/>
      <c r="H639" s="17" t="n"/>
      <c r="I639" s="17" t="n"/>
      <c r="J639" s="41" t="n"/>
      <c r="K639" s="17" t="n"/>
      <c r="L639" s="17" t="n"/>
      <c r="M639" s="17" t="n"/>
      <c r="N639" s="20" t="n"/>
      <c r="O639" s="42" t="n"/>
      <c r="P639" s="41" t="n"/>
      <c r="Q639" s="41" t="n"/>
      <c r="R639" s="43" t="n"/>
      <c r="S639" s="22">
        <f>IF(COUNTA($A639:$R639)=0,"",IFERROR(IF($J639="","",MAX(0,ROUND((IF(OR($K639="Closed",$K639="Canceled"),IF($P639="",$Q639,$P639),'Settings'!$B$8)-$J639)*1440,0))),""))</f>
        <v/>
      </c>
      <c r="T639" s="44">
        <f>IF(COUNTA($A639:$R639)=0,"",IFERROR(IF($B639="","",MAX(0,ROUND((IF(OR($K639="Closed",$K639="Canceled"),IF($P639="",$Q639,$P639),'Settings'!$B$8)-$B639)*24,1))),""))</f>
        <v/>
      </c>
      <c r="U639" s="44">
        <f>IF(COUNTA($A639:$R639)=0,"",IFERROR(VLOOKUP($I639,'Settings'!$A$12:$B$15,2,FALSE),""))</f>
        <v/>
      </c>
      <c r="V639" s="45">
        <f>IF(COUNTA($A639:$R639)=0,"",IFERROR(IF(OR($B639="",$U639=""),"",$B639+$U639/24),""))</f>
        <v/>
      </c>
      <c r="W639" s="25">
        <f>IF(COUNTA($A639:$R639)=0,"",IFERROR(IF($V639="","",IF(OR($K639="Closed",$K639="Canceled"),IF(IF($P639="",$Q639,$P639)&lt;=$V639,"Met","Missed"),IF('Settings'!$B$8&gt;$V639,"Overdue","Within Target"))),""))</f>
        <v/>
      </c>
      <c r="X639" s="46">
        <f>IF(COUNTA($A639:$R639)=0,"",IFERROR(ROUND($S639/60*'Settings'!$B$5,2),0))</f>
        <v/>
      </c>
      <c r="Y639" s="46">
        <f>IF(COUNTA($A639:$R639)=0,"",IFERROR($R639+$X639,0))</f>
        <v/>
      </c>
      <c r="Z639" s="25">
        <f>IF(COUNTA($A639:$R639)=0,"",IFERROR(IF(OR($K639="Closed",$K639="Canceled"),"No",IF($O639="","Missing Due Date",IF(INT($O639)&lt;INT('Settings'!$B$8),"Overdue",IF(INT($O639)=INT('Settings'!$B$8),"Due Today",IF(INT($O639)&lt;=INT('Settings'!$B$8)+'Settings'!$B$6,"Due Soon","Upcoming"))))),"Check date"))</f>
        <v/>
      </c>
      <c r="AA639" s="27">
        <f>IF(COUNTA($A639:$R639)=0,"",IF($A639="","Missing ID",IF(COUNTIF($A$5:$A$1004,$A639)&gt;1,"Duplicate ID",IF(OR($B639="",$C639="",$D639="",$H639="",$I639="",$K639="",$L639="",$Q639=""),"Missing required field",IF(AND($K639="Closed",$P639=""),"Closed without Resolved At",IF(AND($P639&lt;&gt;"",$P639&lt;$B639),"Resolved before Reported",IF(AND($Q639&lt;&gt;"",$Q639&lt;$B639),"Last Updated before Reported","OK")))))))</f>
        <v/>
      </c>
    </row>
    <row r="640">
      <c r="A640" s="17" t="n"/>
      <c r="B640" s="41" t="n"/>
      <c r="C640" s="42" t="n"/>
      <c r="D640" s="17" t="n"/>
      <c r="E640" s="20" t="n"/>
      <c r="F640" s="17" t="n"/>
      <c r="G640" s="17" t="n"/>
      <c r="H640" s="17" t="n"/>
      <c r="I640" s="17" t="n"/>
      <c r="J640" s="41" t="n"/>
      <c r="K640" s="17" t="n"/>
      <c r="L640" s="17" t="n"/>
      <c r="M640" s="17" t="n"/>
      <c r="N640" s="20" t="n"/>
      <c r="O640" s="42" t="n"/>
      <c r="P640" s="41" t="n"/>
      <c r="Q640" s="41" t="n"/>
      <c r="R640" s="43" t="n"/>
      <c r="S640" s="22">
        <f>IF(COUNTA($A640:$R640)=0,"",IFERROR(IF($J640="","",MAX(0,ROUND((IF(OR($K640="Closed",$K640="Canceled"),IF($P640="",$Q640,$P640),'Settings'!$B$8)-$J640)*1440,0))),""))</f>
        <v/>
      </c>
      <c r="T640" s="44">
        <f>IF(COUNTA($A640:$R640)=0,"",IFERROR(IF($B640="","",MAX(0,ROUND((IF(OR($K640="Closed",$K640="Canceled"),IF($P640="",$Q640,$P640),'Settings'!$B$8)-$B640)*24,1))),""))</f>
        <v/>
      </c>
      <c r="U640" s="44">
        <f>IF(COUNTA($A640:$R640)=0,"",IFERROR(VLOOKUP($I640,'Settings'!$A$12:$B$15,2,FALSE),""))</f>
        <v/>
      </c>
      <c r="V640" s="45">
        <f>IF(COUNTA($A640:$R640)=0,"",IFERROR(IF(OR($B640="",$U640=""),"",$B640+$U640/24),""))</f>
        <v/>
      </c>
      <c r="W640" s="25">
        <f>IF(COUNTA($A640:$R640)=0,"",IFERROR(IF($V640="","",IF(OR($K640="Closed",$K640="Canceled"),IF(IF($P640="",$Q640,$P640)&lt;=$V640,"Met","Missed"),IF('Settings'!$B$8&gt;$V640,"Overdue","Within Target"))),""))</f>
        <v/>
      </c>
      <c r="X640" s="46">
        <f>IF(COUNTA($A640:$R640)=0,"",IFERROR(ROUND($S640/60*'Settings'!$B$5,2),0))</f>
        <v/>
      </c>
      <c r="Y640" s="46">
        <f>IF(COUNTA($A640:$R640)=0,"",IFERROR($R640+$X640,0))</f>
        <v/>
      </c>
      <c r="Z640" s="25">
        <f>IF(COUNTA($A640:$R640)=0,"",IFERROR(IF(OR($K640="Closed",$K640="Canceled"),"No",IF($O640="","Missing Due Date",IF(INT($O640)&lt;INT('Settings'!$B$8),"Overdue",IF(INT($O640)=INT('Settings'!$B$8),"Due Today",IF(INT($O640)&lt;=INT('Settings'!$B$8)+'Settings'!$B$6,"Due Soon","Upcoming"))))),"Check date"))</f>
        <v/>
      </c>
      <c r="AA640" s="27">
        <f>IF(COUNTA($A640:$R640)=0,"",IF($A640="","Missing ID",IF(COUNTIF($A$5:$A$1004,$A640)&gt;1,"Duplicate ID",IF(OR($B640="",$C640="",$D640="",$H640="",$I640="",$K640="",$L640="",$Q640=""),"Missing required field",IF(AND($K640="Closed",$P640=""),"Closed without Resolved At",IF(AND($P640&lt;&gt;"",$P640&lt;$B640),"Resolved before Reported",IF(AND($Q640&lt;&gt;"",$Q640&lt;$B640),"Last Updated before Reported","OK")))))))</f>
        <v/>
      </c>
    </row>
    <row r="641">
      <c r="A641" s="17" t="n"/>
      <c r="B641" s="41" t="n"/>
      <c r="C641" s="42" t="n"/>
      <c r="D641" s="17" t="n"/>
      <c r="E641" s="20" t="n"/>
      <c r="F641" s="17" t="n"/>
      <c r="G641" s="17" t="n"/>
      <c r="H641" s="17" t="n"/>
      <c r="I641" s="17" t="n"/>
      <c r="J641" s="41" t="n"/>
      <c r="K641" s="17" t="n"/>
      <c r="L641" s="17" t="n"/>
      <c r="M641" s="17" t="n"/>
      <c r="N641" s="20" t="n"/>
      <c r="O641" s="42" t="n"/>
      <c r="P641" s="41" t="n"/>
      <c r="Q641" s="41" t="n"/>
      <c r="R641" s="43" t="n"/>
      <c r="S641" s="22">
        <f>IF(COUNTA($A641:$R641)=0,"",IFERROR(IF($J641="","",MAX(0,ROUND((IF(OR($K641="Closed",$K641="Canceled"),IF($P641="",$Q641,$P641),'Settings'!$B$8)-$J641)*1440,0))),""))</f>
        <v/>
      </c>
      <c r="T641" s="44">
        <f>IF(COUNTA($A641:$R641)=0,"",IFERROR(IF($B641="","",MAX(0,ROUND((IF(OR($K641="Closed",$K641="Canceled"),IF($P641="",$Q641,$P641),'Settings'!$B$8)-$B641)*24,1))),""))</f>
        <v/>
      </c>
      <c r="U641" s="44">
        <f>IF(COUNTA($A641:$R641)=0,"",IFERROR(VLOOKUP($I641,'Settings'!$A$12:$B$15,2,FALSE),""))</f>
        <v/>
      </c>
      <c r="V641" s="45">
        <f>IF(COUNTA($A641:$R641)=0,"",IFERROR(IF(OR($B641="",$U641=""),"",$B641+$U641/24),""))</f>
        <v/>
      </c>
      <c r="W641" s="25">
        <f>IF(COUNTA($A641:$R641)=0,"",IFERROR(IF($V641="","",IF(OR($K641="Closed",$K641="Canceled"),IF(IF($P641="",$Q641,$P641)&lt;=$V641,"Met","Missed"),IF('Settings'!$B$8&gt;$V641,"Overdue","Within Target"))),""))</f>
        <v/>
      </c>
      <c r="X641" s="46">
        <f>IF(COUNTA($A641:$R641)=0,"",IFERROR(ROUND($S641/60*'Settings'!$B$5,2),0))</f>
        <v/>
      </c>
      <c r="Y641" s="46">
        <f>IF(COUNTA($A641:$R641)=0,"",IFERROR($R641+$X641,0))</f>
        <v/>
      </c>
      <c r="Z641" s="25">
        <f>IF(COUNTA($A641:$R641)=0,"",IFERROR(IF(OR($K641="Closed",$K641="Canceled"),"No",IF($O641="","Missing Due Date",IF(INT($O641)&lt;INT('Settings'!$B$8),"Overdue",IF(INT($O641)=INT('Settings'!$B$8),"Due Today",IF(INT($O641)&lt;=INT('Settings'!$B$8)+'Settings'!$B$6,"Due Soon","Upcoming"))))),"Check date"))</f>
        <v/>
      </c>
      <c r="AA641" s="27">
        <f>IF(COUNTA($A641:$R641)=0,"",IF($A641="","Missing ID",IF(COUNTIF($A$5:$A$1004,$A641)&gt;1,"Duplicate ID",IF(OR($B641="",$C641="",$D641="",$H641="",$I641="",$K641="",$L641="",$Q641=""),"Missing required field",IF(AND($K641="Closed",$P641=""),"Closed without Resolved At",IF(AND($P641&lt;&gt;"",$P641&lt;$B641),"Resolved before Reported",IF(AND($Q641&lt;&gt;"",$Q641&lt;$B641),"Last Updated before Reported","OK")))))))</f>
        <v/>
      </c>
    </row>
    <row r="642">
      <c r="A642" s="17" t="n"/>
      <c r="B642" s="41" t="n"/>
      <c r="C642" s="42" t="n"/>
      <c r="D642" s="17" t="n"/>
      <c r="E642" s="20" t="n"/>
      <c r="F642" s="17" t="n"/>
      <c r="G642" s="17" t="n"/>
      <c r="H642" s="17" t="n"/>
      <c r="I642" s="17" t="n"/>
      <c r="J642" s="41" t="n"/>
      <c r="K642" s="17" t="n"/>
      <c r="L642" s="17" t="n"/>
      <c r="M642" s="17" t="n"/>
      <c r="N642" s="20" t="n"/>
      <c r="O642" s="42" t="n"/>
      <c r="P642" s="41" t="n"/>
      <c r="Q642" s="41" t="n"/>
      <c r="R642" s="43" t="n"/>
      <c r="S642" s="22">
        <f>IF(COUNTA($A642:$R642)=0,"",IFERROR(IF($J642="","",MAX(0,ROUND((IF(OR($K642="Closed",$K642="Canceled"),IF($P642="",$Q642,$P642),'Settings'!$B$8)-$J642)*1440,0))),""))</f>
        <v/>
      </c>
      <c r="T642" s="44">
        <f>IF(COUNTA($A642:$R642)=0,"",IFERROR(IF($B642="","",MAX(0,ROUND((IF(OR($K642="Closed",$K642="Canceled"),IF($P642="",$Q642,$P642),'Settings'!$B$8)-$B642)*24,1))),""))</f>
        <v/>
      </c>
      <c r="U642" s="44">
        <f>IF(COUNTA($A642:$R642)=0,"",IFERROR(VLOOKUP($I642,'Settings'!$A$12:$B$15,2,FALSE),""))</f>
        <v/>
      </c>
      <c r="V642" s="45">
        <f>IF(COUNTA($A642:$R642)=0,"",IFERROR(IF(OR($B642="",$U642=""),"",$B642+$U642/24),""))</f>
        <v/>
      </c>
      <c r="W642" s="25">
        <f>IF(COUNTA($A642:$R642)=0,"",IFERROR(IF($V642="","",IF(OR($K642="Closed",$K642="Canceled"),IF(IF($P642="",$Q642,$P642)&lt;=$V642,"Met","Missed"),IF('Settings'!$B$8&gt;$V642,"Overdue","Within Target"))),""))</f>
        <v/>
      </c>
      <c r="X642" s="46">
        <f>IF(COUNTA($A642:$R642)=0,"",IFERROR(ROUND($S642/60*'Settings'!$B$5,2),0))</f>
        <v/>
      </c>
      <c r="Y642" s="46">
        <f>IF(COUNTA($A642:$R642)=0,"",IFERROR($R642+$X642,0))</f>
        <v/>
      </c>
      <c r="Z642" s="25">
        <f>IF(COUNTA($A642:$R642)=0,"",IFERROR(IF(OR($K642="Closed",$K642="Canceled"),"No",IF($O642="","Missing Due Date",IF(INT($O642)&lt;INT('Settings'!$B$8),"Overdue",IF(INT($O642)=INT('Settings'!$B$8),"Due Today",IF(INT($O642)&lt;=INT('Settings'!$B$8)+'Settings'!$B$6,"Due Soon","Upcoming"))))),"Check date"))</f>
        <v/>
      </c>
      <c r="AA642" s="27">
        <f>IF(COUNTA($A642:$R642)=0,"",IF($A642="","Missing ID",IF(COUNTIF($A$5:$A$1004,$A642)&gt;1,"Duplicate ID",IF(OR($B642="",$C642="",$D642="",$H642="",$I642="",$K642="",$L642="",$Q642=""),"Missing required field",IF(AND($K642="Closed",$P642=""),"Closed without Resolved At",IF(AND($P642&lt;&gt;"",$P642&lt;$B642),"Resolved before Reported",IF(AND($Q642&lt;&gt;"",$Q642&lt;$B642),"Last Updated before Reported","OK")))))))</f>
        <v/>
      </c>
    </row>
    <row r="643">
      <c r="A643" s="17" t="n"/>
      <c r="B643" s="41" t="n"/>
      <c r="C643" s="42" t="n"/>
      <c r="D643" s="17" t="n"/>
      <c r="E643" s="20" t="n"/>
      <c r="F643" s="17" t="n"/>
      <c r="G643" s="17" t="n"/>
      <c r="H643" s="17" t="n"/>
      <c r="I643" s="17" t="n"/>
      <c r="J643" s="41" t="n"/>
      <c r="K643" s="17" t="n"/>
      <c r="L643" s="17" t="n"/>
      <c r="M643" s="17" t="n"/>
      <c r="N643" s="20" t="n"/>
      <c r="O643" s="42" t="n"/>
      <c r="P643" s="41" t="n"/>
      <c r="Q643" s="41" t="n"/>
      <c r="R643" s="43" t="n"/>
      <c r="S643" s="22">
        <f>IF(COUNTA($A643:$R643)=0,"",IFERROR(IF($J643="","",MAX(0,ROUND((IF(OR($K643="Closed",$K643="Canceled"),IF($P643="",$Q643,$P643),'Settings'!$B$8)-$J643)*1440,0))),""))</f>
        <v/>
      </c>
      <c r="T643" s="44">
        <f>IF(COUNTA($A643:$R643)=0,"",IFERROR(IF($B643="","",MAX(0,ROUND((IF(OR($K643="Closed",$K643="Canceled"),IF($P643="",$Q643,$P643),'Settings'!$B$8)-$B643)*24,1))),""))</f>
        <v/>
      </c>
      <c r="U643" s="44">
        <f>IF(COUNTA($A643:$R643)=0,"",IFERROR(VLOOKUP($I643,'Settings'!$A$12:$B$15,2,FALSE),""))</f>
        <v/>
      </c>
      <c r="V643" s="45">
        <f>IF(COUNTA($A643:$R643)=0,"",IFERROR(IF(OR($B643="",$U643=""),"",$B643+$U643/24),""))</f>
        <v/>
      </c>
      <c r="W643" s="25">
        <f>IF(COUNTA($A643:$R643)=0,"",IFERROR(IF($V643="","",IF(OR($K643="Closed",$K643="Canceled"),IF(IF($P643="",$Q643,$P643)&lt;=$V643,"Met","Missed"),IF('Settings'!$B$8&gt;$V643,"Overdue","Within Target"))),""))</f>
        <v/>
      </c>
      <c r="X643" s="46">
        <f>IF(COUNTA($A643:$R643)=0,"",IFERROR(ROUND($S643/60*'Settings'!$B$5,2),0))</f>
        <v/>
      </c>
      <c r="Y643" s="46">
        <f>IF(COUNTA($A643:$R643)=0,"",IFERROR($R643+$X643,0))</f>
        <v/>
      </c>
      <c r="Z643" s="25">
        <f>IF(COUNTA($A643:$R643)=0,"",IFERROR(IF(OR($K643="Closed",$K643="Canceled"),"No",IF($O643="","Missing Due Date",IF(INT($O643)&lt;INT('Settings'!$B$8),"Overdue",IF(INT($O643)=INT('Settings'!$B$8),"Due Today",IF(INT($O643)&lt;=INT('Settings'!$B$8)+'Settings'!$B$6,"Due Soon","Upcoming"))))),"Check date"))</f>
        <v/>
      </c>
      <c r="AA643" s="27">
        <f>IF(COUNTA($A643:$R643)=0,"",IF($A643="","Missing ID",IF(COUNTIF($A$5:$A$1004,$A643)&gt;1,"Duplicate ID",IF(OR($B643="",$C643="",$D643="",$H643="",$I643="",$K643="",$L643="",$Q643=""),"Missing required field",IF(AND($K643="Closed",$P643=""),"Closed without Resolved At",IF(AND($P643&lt;&gt;"",$P643&lt;$B643),"Resolved before Reported",IF(AND($Q643&lt;&gt;"",$Q643&lt;$B643),"Last Updated before Reported","OK")))))))</f>
        <v/>
      </c>
    </row>
    <row r="644">
      <c r="A644" s="17" t="n"/>
      <c r="B644" s="41" t="n"/>
      <c r="C644" s="42" t="n"/>
      <c r="D644" s="17" t="n"/>
      <c r="E644" s="20" t="n"/>
      <c r="F644" s="17" t="n"/>
      <c r="G644" s="17" t="n"/>
      <c r="H644" s="17" t="n"/>
      <c r="I644" s="17" t="n"/>
      <c r="J644" s="41" t="n"/>
      <c r="K644" s="17" t="n"/>
      <c r="L644" s="17" t="n"/>
      <c r="M644" s="17" t="n"/>
      <c r="N644" s="20" t="n"/>
      <c r="O644" s="42" t="n"/>
      <c r="P644" s="41" t="n"/>
      <c r="Q644" s="41" t="n"/>
      <c r="R644" s="43" t="n"/>
      <c r="S644" s="22">
        <f>IF(COUNTA($A644:$R644)=0,"",IFERROR(IF($J644="","",MAX(0,ROUND((IF(OR($K644="Closed",$K644="Canceled"),IF($P644="",$Q644,$P644),'Settings'!$B$8)-$J644)*1440,0))),""))</f>
        <v/>
      </c>
      <c r="T644" s="44">
        <f>IF(COUNTA($A644:$R644)=0,"",IFERROR(IF($B644="","",MAX(0,ROUND((IF(OR($K644="Closed",$K644="Canceled"),IF($P644="",$Q644,$P644),'Settings'!$B$8)-$B644)*24,1))),""))</f>
        <v/>
      </c>
      <c r="U644" s="44">
        <f>IF(COUNTA($A644:$R644)=0,"",IFERROR(VLOOKUP($I644,'Settings'!$A$12:$B$15,2,FALSE),""))</f>
        <v/>
      </c>
      <c r="V644" s="45">
        <f>IF(COUNTA($A644:$R644)=0,"",IFERROR(IF(OR($B644="",$U644=""),"",$B644+$U644/24),""))</f>
        <v/>
      </c>
      <c r="W644" s="25">
        <f>IF(COUNTA($A644:$R644)=0,"",IFERROR(IF($V644="","",IF(OR($K644="Closed",$K644="Canceled"),IF(IF($P644="",$Q644,$P644)&lt;=$V644,"Met","Missed"),IF('Settings'!$B$8&gt;$V644,"Overdue","Within Target"))),""))</f>
        <v/>
      </c>
      <c r="X644" s="46">
        <f>IF(COUNTA($A644:$R644)=0,"",IFERROR(ROUND($S644/60*'Settings'!$B$5,2),0))</f>
        <v/>
      </c>
      <c r="Y644" s="46">
        <f>IF(COUNTA($A644:$R644)=0,"",IFERROR($R644+$X644,0))</f>
        <v/>
      </c>
      <c r="Z644" s="25">
        <f>IF(COUNTA($A644:$R644)=0,"",IFERROR(IF(OR($K644="Closed",$K644="Canceled"),"No",IF($O644="","Missing Due Date",IF(INT($O644)&lt;INT('Settings'!$B$8),"Overdue",IF(INT($O644)=INT('Settings'!$B$8),"Due Today",IF(INT($O644)&lt;=INT('Settings'!$B$8)+'Settings'!$B$6,"Due Soon","Upcoming"))))),"Check date"))</f>
        <v/>
      </c>
      <c r="AA644" s="27">
        <f>IF(COUNTA($A644:$R644)=0,"",IF($A644="","Missing ID",IF(COUNTIF($A$5:$A$1004,$A644)&gt;1,"Duplicate ID",IF(OR($B644="",$C644="",$D644="",$H644="",$I644="",$K644="",$L644="",$Q644=""),"Missing required field",IF(AND($K644="Closed",$P644=""),"Closed without Resolved At",IF(AND($P644&lt;&gt;"",$P644&lt;$B644),"Resolved before Reported",IF(AND($Q644&lt;&gt;"",$Q644&lt;$B644),"Last Updated before Reported","OK")))))))</f>
        <v/>
      </c>
    </row>
    <row r="645">
      <c r="A645" s="17" t="n"/>
      <c r="B645" s="41" t="n"/>
      <c r="C645" s="42" t="n"/>
      <c r="D645" s="17" t="n"/>
      <c r="E645" s="20" t="n"/>
      <c r="F645" s="17" t="n"/>
      <c r="G645" s="17" t="n"/>
      <c r="H645" s="17" t="n"/>
      <c r="I645" s="17" t="n"/>
      <c r="J645" s="41" t="n"/>
      <c r="K645" s="17" t="n"/>
      <c r="L645" s="17" t="n"/>
      <c r="M645" s="17" t="n"/>
      <c r="N645" s="20" t="n"/>
      <c r="O645" s="42" t="n"/>
      <c r="P645" s="41" t="n"/>
      <c r="Q645" s="41" t="n"/>
      <c r="R645" s="43" t="n"/>
      <c r="S645" s="22">
        <f>IF(COUNTA($A645:$R645)=0,"",IFERROR(IF($J645="","",MAX(0,ROUND((IF(OR($K645="Closed",$K645="Canceled"),IF($P645="",$Q645,$P645),'Settings'!$B$8)-$J645)*1440,0))),""))</f>
        <v/>
      </c>
      <c r="T645" s="44">
        <f>IF(COUNTA($A645:$R645)=0,"",IFERROR(IF($B645="","",MAX(0,ROUND((IF(OR($K645="Closed",$K645="Canceled"),IF($P645="",$Q645,$P645),'Settings'!$B$8)-$B645)*24,1))),""))</f>
        <v/>
      </c>
      <c r="U645" s="44">
        <f>IF(COUNTA($A645:$R645)=0,"",IFERROR(VLOOKUP($I645,'Settings'!$A$12:$B$15,2,FALSE),""))</f>
        <v/>
      </c>
      <c r="V645" s="45">
        <f>IF(COUNTA($A645:$R645)=0,"",IFERROR(IF(OR($B645="",$U645=""),"",$B645+$U645/24),""))</f>
        <v/>
      </c>
      <c r="W645" s="25">
        <f>IF(COUNTA($A645:$R645)=0,"",IFERROR(IF($V645="","",IF(OR($K645="Closed",$K645="Canceled"),IF(IF($P645="",$Q645,$P645)&lt;=$V645,"Met","Missed"),IF('Settings'!$B$8&gt;$V645,"Overdue","Within Target"))),""))</f>
        <v/>
      </c>
      <c r="X645" s="46">
        <f>IF(COUNTA($A645:$R645)=0,"",IFERROR(ROUND($S645/60*'Settings'!$B$5,2),0))</f>
        <v/>
      </c>
      <c r="Y645" s="46">
        <f>IF(COUNTA($A645:$R645)=0,"",IFERROR($R645+$X645,0))</f>
        <v/>
      </c>
      <c r="Z645" s="25">
        <f>IF(COUNTA($A645:$R645)=0,"",IFERROR(IF(OR($K645="Closed",$K645="Canceled"),"No",IF($O645="","Missing Due Date",IF(INT($O645)&lt;INT('Settings'!$B$8),"Overdue",IF(INT($O645)=INT('Settings'!$B$8),"Due Today",IF(INT($O645)&lt;=INT('Settings'!$B$8)+'Settings'!$B$6,"Due Soon","Upcoming"))))),"Check date"))</f>
        <v/>
      </c>
      <c r="AA645" s="27">
        <f>IF(COUNTA($A645:$R645)=0,"",IF($A645="","Missing ID",IF(COUNTIF($A$5:$A$1004,$A645)&gt;1,"Duplicate ID",IF(OR($B645="",$C645="",$D645="",$H645="",$I645="",$K645="",$L645="",$Q645=""),"Missing required field",IF(AND($K645="Closed",$P645=""),"Closed without Resolved At",IF(AND($P645&lt;&gt;"",$P645&lt;$B645),"Resolved before Reported",IF(AND($Q645&lt;&gt;"",$Q645&lt;$B645),"Last Updated before Reported","OK")))))))</f>
        <v/>
      </c>
    </row>
    <row r="646">
      <c r="A646" s="17" t="n"/>
      <c r="B646" s="41" t="n"/>
      <c r="C646" s="42" t="n"/>
      <c r="D646" s="17" t="n"/>
      <c r="E646" s="20" t="n"/>
      <c r="F646" s="17" t="n"/>
      <c r="G646" s="17" t="n"/>
      <c r="H646" s="17" t="n"/>
      <c r="I646" s="17" t="n"/>
      <c r="J646" s="41" t="n"/>
      <c r="K646" s="17" t="n"/>
      <c r="L646" s="17" t="n"/>
      <c r="M646" s="17" t="n"/>
      <c r="N646" s="20" t="n"/>
      <c r="O646" s="42" t="n"/>
      <c r="P646" s="41" t="n"/>
      <c r="Q646" s="41" t="n"/>
      <c r="R646" s="43" t="n"/>
      <c r="S646" s="22">
        <f>IF(COUNTA($A646:$R646)=0,"",IFERROR(IF($J646="","",MAX(0,ROUND((IF(OR($K646="Closed",$K646="Canceled"),IF($P646="",$Q646,$P646),'Settings'!$B$8)-$J646)*1440,0))),""))</f>
        <v/>
      </c>
      <c r="T646" s="44">
        <f>IF(COUNTA($A646:$R646)=0,"",IFERROR(IF($B646="","",MAX(0,ROUND((IF(OR($K646="Closed",$K646="Canceled"),IF($P646="",$Q646,$P646),'Settings'!$B$8)-$B646)*24,1))),""))</f>
        <v/>
      </c>
      <c r="U646" s="44">
        <f>IF(COUNTA($A646:$R646)=0,"",IFERROR(VLOOKUP($I646,'Settings'!$A$12:$B$15,2,FALSE),""))</f>
        <v/>
      </c>
      <c r="V646" s="45">
        <f>IF(COUNTA($A646:$R646)=0,"",IFERROR(IF(OR($B646="",$U646=""),"",$B646+$U646/24),""))</f>
        <v/>
      </c>
      <c r="W646" s="25">
        <f>IF(COUNTA($A646:$R646)=0,"",IFERROR(IF($V646="","",IF(OR($K646="Closed",$K646="Canceled"),IF(IF($P646="",$Q646,$P646)&lt;=$V646,"Met","Missed"),IF('Settings'!$B$8&gt;$V646,"Overdue","Within Target"))),""))</f>
        <v/>
      </c>
      <c r="X646" s="46">
        <f>IF(COUNTA($A646:$R646)=0,"",IFERROR(ROUND($S646/60*'Settings'!$B$5,2),0))</f>
        <v/>
      </c>
      <c r="Y646" s="46">
        <f>IF(COUNTA($A646:$R646)=0,"",IFERROR($R646+$X646,0))</f>
        <v/>
      </c>
      <c r="Z646" s="25">
        <f>IF(COUNTA($A646:$R646)=0,"",IFERROR(IF(OR($K646="Closed",$K646="Canceled"),"No",IF($O646="","Missing Due Date",IF(INT($O646)&lt;INT('Settings'!$B$8),"Overdue",IF(INT($O646)=INT('Settings'!$B$8),"Due Today",IF(INT($O646)&lt;=INT('Settings'!$B$8)+'Settings'!$B$6,"Due Soon","Upcoming"))))),"Check date"))</f>
        <v/>
      </c>
      <c r="AA646" s="27">
        <f>IF(COUNTA($A646:$R646)=0,"",IF($A646="","Missing ID",IF(COUNTIF($A$5:$A$1004,$A646)&gt;1,"Duplicate ID",IF(OR($B646="",$C646="",$D646="",$H646="",$I646="",$K646="",$L646="",$Q646=""),"Missing required field",IF(AND($K646="Closed",$P646=""),"Closed without Resolved At",IF(AND($P646&lt;&gt;"",$P646&lt;$B646),"Resolved before Reported",IF(AND($Q646&lt;&gt;"",$Q646&lt;$B646),"Last Updated before Reported","OK")))))))</f>
        <v/>
      </c>
    </row>
    <row r="647">
      <c r="A647" s="17" t="n"/>
      <c r="B647" s="41" t="n"/>
      <c r="C647" s="42" t="n"/>
      <c r="D647" s="17" t="n"/>
      <c r="E647" s="20" t="n"/>
      <c r="F647" s="17" t="n"/>
      <c r="G647" s="17" t="n"/>
      <c r="H647" s="17" t="n"/>
      <c r="I647" s="17" t="n"/>
      <c r="J647" s="41" t="n"/>
      <c r="K647" s="17" t="n"/>
      <c r="L647" s="17" t="n"/>
      <c r="M647" s="17" t="n"/>
      <c r="N647" s="20" t="n"/>
      <c r="O647" s="42" t="n"/>
      <c r="P647" s="41" t="n"/>
      <c r="Q647" s="41" t="n"/>
      <c r="R647" s="43" t="n"/>
      <c r="S647" s="22">
        <f>IF(COUNTA($A647:$R647)=0,"",IFERROR(IF($J647="","",MAX(0,ROUND((IF(OR($K647="Closed",$K647="Canceled"),IF($P647="",$Q647,$P647),'Settings'!$B$8)-$J647)*1440,0))),""))</f>
        <v/>
      </c>
      <c r="T647" s="44">
        <f>IF(COUNTA($A647:$R647)=0,"",IFERROR(IF($B647="","",MAX(0,ROUND((IF(OR($K647="Closed",$K647="Canceled"),IF($P647="",$Q647,$P647),'Settings'!$B$8)-$B647)*24,1))),""))</f>
        <v/>
      </c>
      <c r="U647" s="44">
        <f>IF(COUNTA($A647:$R647)=0,"",IFERROR(VLOOKUP($I647,'Settings'!$A$12:$B$15,2,FALSE),""))</f>
        <v/>
      </c>
      <c r="V647" s="45">
        <f>IF(COUNTA($A647:$R647)=0,"",IFERROR(IF(OR($B647="",$U647=""),"",$B647+$U647/24),""))</f>
        <v/>
      </c>
      <c r="W647" s="25">
        <f>IF(COUNTA($A647:$R647)=0,"",IFERROR(IF($V647="","",IF(OR($K647="Closed",$K647="Canceled"),IF(IF($P647="",$Q647,$P647)&lt;=$V647,"Met","Missed"),IF('Settings'!$B$8&gt;$V647,"Overdue","Within Target"))),""))</f>
        <v/>
      </c>
      <c r="X647" s="46">
        <f>IF(COUNTA($A647:$R647)=0,"",IFERROR(ROUND($S647/60*'Settings'!$B$5,2),0))</f>
        <v/>
      </c>
      <c r="Y647" s="46">
        <f>IF(COUNTA($A647:$R647)=0,"",IFERROR($R647+$X647,0))</f>
        <v/>
      </c>
      <c r="Z647" s="25">
        <f>IF(COUNTA($A647:$R647)=0,"",IFERROR(IF(OR($K647="Closed",$K647="Canceled"),"No",IF($O647="","Missing Due Date",IF(INT($O647)&lt;INT('Settings'!$B$8),"Overdue",IF(INT($O647)=INT('Settings'!$B$8),"Due Today",IF(INT($O647)&lt;=INT('Settings'!$B$8)+'Settings'!$B$6,"Due Soon","Upcoming"))))),"Check date"))</f>
        <v/>
      </c>
      <c r="AA647" s="27">
        <f>IF(COUNTA($A647:$R647)=0,"",IF($A647="","Missing ID",IF(COUNTIF($A$5:$A$1004,$A647)&gt;1,"Duplicate ID",IF(OR($B647="",$C647="",$D647="",$H647="",$I647="",$K647="",$L647="",$Q647=""),"Missing required field",IF(AND($K647="Closed",$P647=""),"Closed without Resolved At",IF(AND($P647&lt;&gt;"",$P647&lt;$B647),"Resolved before Reported",IF(AND($Q647&lt;&gt;"",$Q647&lt;$B647),"Last Updated before Reported","OK")))))))</f>
        <v/>
      </c>
    </row>
    <row r="648">
      <c r="A648" s="17" t="n"/>
      <c r="B648" s="41" t="n"/>
      <c r="C648" s="42" t="n"/>
      <c r="D648" s="17" t="n"/>
      <c r="E648" s="20" t="n"/>
      <c r="F648" s="17" t="n"/>
      <c r="G648" s="17" t="n"/>
      <c r="H648" s="17" t="n"/>
      <c r="I648" s="17" t="n"/>
      <c r="J648" s="41" t="n"/>
      <c r="K648" s="17" t="n"/>
      <c r="L648" s="17" t="n"/>
      <c r="M648" s="17" t="n"/>
      <c r="N648" s="20" t="n"/>
      <c r="O648" s="42" t="n"/>
      <c r="P648" s="41" t="n"/>
      <c r="Q648" s="41" t="n"/>
      <c r="R648" s="43" t="n"/>
      <c r="S648" s="22">
        <f>IF(COUNTA($A648:$R648)=0,"",IFERROR(IF($J648="","",MAX(0,ROUND((IF(OR($K648="Closed",$K648="Canceled"),IF($P648="",$Q648,$P648),'Settings'!$B$8)-$J648)*1440,0))),""))</f>
        <v/>
      </c>
      <c r="T648" s="44">
        <f>IF(COUNTA($A648:$R648)=0,"",IFERROR(IF($B648="","",MAX(0,ROUND((IF(OR($K648="Closed",$K648="Canceled"),IF($P648="",$Q648,$P648),'Settings'!$B$8)-$B648)*24,1))),""))</f>
        <v/>
      </c>
      <c r="U648" s="44">
        <f>IF(COUNTA($A648:$R648)=0,"",IFERROR(VLOOKUP($I648,'Settings'!$A$12:$B$15,2,FALSE),""))</f>
        <v/>
      </c>
      <c r="V648" s="45">
        <f>IF(COUNTA($A648:$R648)=0,"",IFERROR(IF(OR($B648="",$U648=""),"",$B648+$U648/24),""))</f>
        <v/>
      </c>
      <c r="W648" s="25">
        <f>IF(COUNTA($A648:$R648)=0,"",IFERROR(IF($V648="","",IF(OR($K648="Closed",$K648="Canceled"),IF(IF($P648="",$Q648,$P648)&lt;=$V648,"Met","Missed"),IF('Settings'!$B$8&gt;$V648,"Overdue","Within Target"))),""))</f>
        <v/>
      </c>
      <c r="X648" s="46">
        <f>IF(COUNTA($A648:$R648)=0,"",IFERROR(ROUND($S648/60*'Settings'!$B$5,2),0))</f>
        <v/>
      </c>
      <c r="Y648" s="46">
        <f>IF(COUNTA($A648:$R648)=0,"",IFERROR($R648+$X648,0))</f>
        <v/>
      </c>
      <c r="Z648" s="25">
        <f>IF(COUNTA($A648:$R648)=0,"",IFERROR(IF(OR($K648="Closed",$K648="Canceled"),"No",IF($O648="","Missing Due Date",IF(INT($O648)&lt;INT('Settings'!$B$8),"Overdue",IF(INT($O648)=INT('Settings'!$B$8),"Due Today",IF(INT($O648)&lt;=INT('Settings'!$B$8)+'Settings'!$B$6,"Due Soon","Upcoming"))))),"Check date"))</f>
        <v/>
      </c>
      <c r="AA648" s="27">
        <f>IF(COUNTA($A648:$R648)=0,"",IF($A648="","Missing ID",IF(COUNTIF($A$5:$A$1004,$A648)&gt;1,"Duplicate ID",IF(OR($B648="",$C648="",$D648="",$H648="",$I648="",$K648="",$L648="",$Q648=""),"Missing required field",IF(AND($K648="Closed",$P648=""),"Closed without Resolved At",IF(AND($P648&lt;&gt;"",$P648&lt;$B648),"Resolved before Reported",IF(AND($Q648&lt;&gt;"",$Q648&lt;$B648),"Last Updated before Reported","OK")))))))</f>
        <v/>
      </c>
    </row>
    <row r="649">
      <c r="A649" s="17" t="n"/>
      <c r="B649" s="41" t="n"/>
      <c r="C649" s="42" t="n"/>
      <c r="D649" s="17" t="n"/>
      <c r="E649" s="20" t="n"/>
      <c r="F649" s="17" t="n"/>
      <c r="G649" s="17" t="n"/>
      <c r="H649" s="17" t="n"/>
      <c r="I649" s="17" t="n"/>
      <c r="J649" s="41" t="n"/>
      <c r="K649" s="17" t="n"/>
      <c r="L649" s="17" t="n"/>
      <c r="M649" s="17" t="n"/>
      <c r="N649" s="20" t="n"/>
      <c r="O649" s="42" t="n"/>
      <c r="P649" s="41" t="n"/>
      <c r="Q649" s="41" t="n"/>
      <c r="R649" s="43" t="n"/>
      <c r="S649" s="22">
        <f>IF(COUNTA($A649:$R649)=0,"",IFERROR(IF($J649="","",MAX(0,ROUND((IF(OR($K649="Closed",$K649="Canceled"),IF($P649="",$Q649,$P649),'Settings'!$B$8)-$J649)*1440,0))),""))</f>
        <v/>
      </c>
      <c r="T649" s="44">
        <f>IF(COUNTA($A649:$R649)=0,"",IFERROR(IF($B649="","",MAX(0,ROUND((IF(OR($K649="Closed",$K649="Canceled"),IF($P649="",$Q649,$P649),'Settings'!$B$8)-$B649)*24,1))),""))</f>
        <v/>
      </c>
      <c r="U649" s="44">
        <f>IF(COUNTA($A649:$R649)=0,"",IFERROR(VLOOKUP($I649,'Settings'!$A$12:$B$15,2,FALSE),""))</f>
        <v/>
      </c>
      <c r="V649" s="45">
        <f>IF(COUNTA($A649:$R649)=0,"",IFERROR(IF(OR($B649="",$U649=""),"",$B649+$U649/24),""))</f>
        <v/>
      </c>
      <c r="W649" s="25">
        <f>IF(COUNTA($A649:$R649)=0,"",IFERROR(IF($V649="","",IF(OR($K649="Closed",$K649="Canceled"),IF(IF($P649="",$Q649,$P649)&lt;=$V649,"Met","Missed"),IF('Settings'!$B$8&gt;$V649,"Overdue","Within Target"))),""))</f>
        <v/>
      </c>
      <c r="X649" s="46">
        <f>IF(COUNTA($A649:$R649)=0,"",IFERROR(ROUND($S649/60*'Settings'!$B$5,2),0))</f>
        <v/>
      </c>
      <c r="Y649" s="46">
        <f>IF(COUNTA($A649:$R649)=0,"",IFERROR($R649+$X649,0))</f>
        <v/>
      </c>
      <c r="Z649" s="25">
        <f>IF(COUNTA($A649:$R649)=0,"",IFERROR(IF(OR($K649="Closed",$K649="Canceled"),"No",IF($O649="","Missing Due Date",IF(INT($O649)&lt;INT('Settings'!$B$8),"Overdue",IF(INT($O649)=INT('Settings'!$B$8),"Due Today",IF(INT($O649)&lt;=INT('Settings'!$B$8)+'Settings'!$B$6,"Due Soon","Upcoming"))))),"Check date"))</f>
        <v/>
      </c>
      <c r="AA649" s="27">
        <f>IF(COUNTA($A649:$R649)=0,"",IF($A649="","Missing ID",IF(COUNTIF($A$5:$A$1004,$A649)&gt;1,"Duplicate ID",IF(OR($B649="",$C649="",$D649="",$H649="",$I649="",$K649="",$L649="",$Q649=""),"Missing required field",IF(AND($K649="Closed",$P649=""),"Closed without Resolved At",IF(AND($P649&lt;&gt;"",$P649&lt;$B649),"Resolved before Reported",IF(AND($Q649&lt;&gt;"",$Q649&lt;$B649),"Last Updated before Reported","OK")))))))</f>
        <v/>
      </c>
    </row>
    <row r="650">
      <c r="A650" s="17" t="n"/>
      <c r="B650" s="41" t="n"/>
      <c r="C650" s="42" t="n"/>
      <c r="D650" s="17" t="n"/>
      <c r="E650" s="20" t="n"/>
      <c r="F650" s="17" t="n"/>
      <c r="G650" s="17" t="n"/>
      <c r="H650" s="17" t="n"/>
      <c r="I650" s="17" t="n"/>
      <c r="J650" s="41" t="n"/>
      <c r="K650" s="17" t="n"/>
      <c r="L650" s="17" t="n"/>
      <c r="M650" s="17" t="n"/>
      <c r="N650" s="20" t="n"/>
      <c r="O650" s="42" t="n"/>
      <c r="P650" s="41" t="n"/>
      <c r="Q650" s="41" t="n"/>
      <c r="R650" s="43" t="n"/>
      <c r="S650" s="22">
        <f>IF(COUNTA($A650:$R650)=0,"",IFERROR(IF($J650="","",MAX(0,ROUND((IF(OR($K650="Closed",$K650="Canceled"),IF($P650="",$Q650,$P650),'Settings'!$B$8)-$J650)*1440,0))),""))</f>
        <v/>
      </c>
      <c r="T650" s="44">
        <f>IF(COUNTA($A650:$R650)=0,"",IFERROR(IF($B650="","",MAX(0,ROUND((IF(OR($K650="Closed",$K650="Canceled"),IF($P650="",$Q650,$P650),'Settings'!$B$8)-$B650)*24,1))),""))</f>
        <v/>
      </c>
      <c r="U650" s="44">
        <f>IF(COUNTA($A650:$R650)=0,"",IFERROR(VLOOKUP($I650,'Settings'!$A$12:$B$15,2,FALSE),""))</f>
        <v/>
      </c>
      <c r="V650" s="45">
        <f>IF(COUNTA($A650:$R650)=0,"",IFERROR(IF(OR($B650="",$U650=""),"",$B650+$U650/24),""))</f>
        <v/>
      </c>
      <c r="W650" s="25">
        <f>IF(COUNTA($A650:$R650)=0,"",IFERROR(IF($V650="","",IF(OR($K650="Closed",$K650="Canceled"),IF(IF($P650="",$Q650,$P650)&lt;=$V650,"Met","Missed"),IF('Settings'!$B$8&gt;$V650,"Overdue","Within Target"))),""))</f>
        <v/>
      </c>
      <c r="X650" s="46">
        <f>IF(COUNTA($A650:$R650)=0,"",IFERROR(ROUND($S650/60*'Settings'!$B$5,2),0))</f>
        <v/>
      </c>
      <c r="Y650" s="46">
        <f>IF(COUNTA($A650:$R650)=0,"",IFERROR($R650+$X650,0))</f>
        <v/>
      </c>
      <c r="Z650" s="25">
        <f>IF(COUNTA($A650:$R650)=0,"",IFERROR(IF(OR($K650="Closed",$K650="Canceled"),"No",IF($O650="","Missing Due Date",IF(INT($O650)&lt;INT('Settings'!$B$8),"Overdue",IF(INT($O650)=INT('Settings'!$B$8),"Due Today",IF(INT($O650)&lt;=INT('Settings'!$B$8)+'Settings'!$B$6,"Due Soon","Upcoming"))))),"Check date"))</f>
        <v/>
      </c>
      <c r="AA650" s="27">
        <f>IF(COUNTA($A650:$R650)=0,"",IF($A650="","Missing ID",IF(COUNTIF($A$5:$A$1004,$A650)&gt;1,"Duplicate ID",IF(OR($B650="",$C650="",$D650="",$H650="",$I650="",$K650="",$L650="",$Q650=""),"Missing required field",IF(AND($K650="Closed",$P650=""),"Closed without Resolved At",IF(AND($P650&lt;&gt;"",$P650&lt;$B650),"Resolved before Reported",IF(AND($Q650&lt;&gt;"",$Q650&lt;$B650),"Last Updated before Reported","OK")))))))</f>
        <v/>
      </c>
    </row>
    <row r="651">
      <c r="A651" s="17" t="n"/>
      <c r="B651" s="41" t="n"/>
      <c r="C651" s="42" t="n"/>
      <c r="D651" s="17" t="n"/>
      <c r="E651" s="20" t="n"/>
      <c r="F651" s="17" t="n"/>
      <c r="G651" s="17" t="n"/>
      <c r="H651" s="17" t="n"/>
      <c r="I651" s="17" t="n"/>
      <c r="J651" s="41" t="n"/>
      <c r="K651" s="17" t="n"/>
      <c r="L651" s="17" t="n"/>
      <c r="M651" s="17" t="n"/>
      <c r="N651" s="20" t="n"/>
      <c r="O651" s="42" t="n"/>
      <c r="P651" s="41" t="n"/>
      <c r="Q651" s="41" t="n"/>
      <c r="R651" s="43" t="n"/>
      <c r="S651" s="22">
        <f>IF(COUNTA($A651:$R651)=0,"",IFERROR(IF($J651="","",MAX(0,ROUND((IF(OR($K651="Closed",$K651="Canceled"),IF($P651="",$Q651,$P651),'Settings'!$B$8)-$J651)*1440,0))),""))</f>
        <v/>
      </c>
      <c r="T651" s="44">
        <f>IF(COUNTA($A651:$R651)=0,"",IFERROR(IF($B651="","",MAX(0,ROUND((IF(OR($K651="Closed",$K651="Canceled"),IF($P651="",$Q651,$P651),'Settings'!$B$8)-$B651)*24,1))),""))</f>
        <v/>
      </c>
      <c r="U651" s="44">
        <f>IF(COUNTA($A651:$R651)=0,"",IFERROR(VLOOKUP($I651,'Settings'!$A$12:$B$15,2,FALSE),""))</f>
        <v/>
      </c>
      <c r="V651" s="45">
        <f>IF(COUNTA($A651:$R651)=0,"",IFERROR(IF(OR($B651="",$U651=""),"",$B651+$U651/24),""))</f>
        <v/>
      </c>
      <c r="W651" s="25">
        <f>IF(COUNTA($A651:$R651)=0,"",IFERROR(IF($V651="","",IF(OR($K651="Closed",$K651="Canceled"),IF(IF($P651="",$Q651,$P651)&lt;=$V651,"Met","Missed"),IF('Settings'!$B$8&gt;$V651,"Overdue","Within Target"))),""))</f>
        <v/>
      </c>
      <c r="X651" s="46">
        <f>IF(COUNTA($A651:$R651)=0,"",IFERROR(ROUND($S651/60*'Settings'!$B$5,2),0))</f>
        <v/>
      </c>
      <c r="Y651" s="46">
        <f>IF(COUNTA($A651:$R651)=0,"",IFERROR($R651+$X651,0))</f>
        <v/>
      </c>
      <c r="Z651" s="25">
        <f>IF(COUNTA($A651:$R651)=0,"",IFERROR(IF(OR($K651="Closed",$K651="Canceled"),"No",IF($O651="","Missing Due Date",IF(INT($O651)&lt;INT('Settings'!$B$8),"Overdue",IF(INT($O651)=INT('Settings'!$B$8),"Due Today",IF(INT($O651)&lt;=INT('Settings'!$B$8)+'Settings'!$B$6,"Due Soon","Upcoming"))))),"Check date"))</f>
        <v/>
      </c>
      <c r="AA651" s="27">
        <f>IF(COUNTA($A651:$R651)=0,"",IF($A651="","Missing ID",IF(COUNTIF($A$5:$A$1004,$A651)&gt;1,"Duplicate ID",IF(OR($B651="",$C651="",$D651="",$H651="",$I651="",$K651="",$L651="",$Q651=""),"Missing required field",IF(AND($K651="Closed",$P651=""),"Closed without Resolved At",IF(AND($P651&lt;&gt;"",$P651&lt;$B651),"Resolved before Reported",IF(AND($Q651&lt;&gt;"",$Q651&lt;$B651),"Last Updated before Reported","OK")))))))</f>
        <v/>
      </c>
    </row>
    <row r="652">
      <c r="A652" s="17" t="n"/>
      <c r="B652" s="41" t="n"/>
      <c r="C652" s="42" t="n"/>
      <c r="D652" s="17" t="n"/>
      <c r="E652" s="20" t="n"/>
      <c r="F652" s="17" t="n"/>
      <c r="G652" s="17" t="n"/>
      <c r="H652" s="17" t="n"/>
      <c r="I652" s="17" t="n"/>
      <c r="J652" s="41" t="n"/>
      <c r="K652" s="17" t="n"/>
      <c r="L652" s="17" t="n"/>
      <c r="M652" s="17" t="n"/>
      <c r="N652" s="20" t="n"/>
      <c r="O652" s="42" t="n"/>
      <c r="P652" s="41" t="n"/>
      <c r="Q652" s="41" t="n"/>
      <c r="R652" s="43" t="n"/>
      <c r="S652" s="22">
        <f>IF(COUNTA($A652:$R652)=0,"",IFERROR(IF($J652="","",MAX(0,ROUND((IF(OR($K652="Closed",$K652="Canceled"),IF($P652="",$Q652,$P652),'Settings'!$B$8)-$J652)*1440,0))),""))</f>
        <v/>
      </c>
      <c r="T652" s="44">
        <f>IF(COUNTA($A652:$R652)=0,"",IFERROR(IF($B652="","",MAX(0,ROUND((IF(OR($K652="Closed",$K652="Canceled"),IF($P652="",$Q652,$P652),'Settings'!$B$8)-$B652)*24,1))),""))</f>
        <v/>
      </c>
      <c r="U652" s="44">
        <f>IF(COUNTA($A652:$R652)=0,"",IFERROR(VLOOKUP($I652,'Settings'!$A$12:$B$15,2,FALSE),""))</f>
        <v/>
      </c>
      <c r="V652" s="45">
        <f>IF(COUNTA($A652:$R652)=0,"",IFERROR(IF(OR($B652="",$U652=""),"",$B652+$U652/24),""))</f>
        <v/>
      </c>
      <c r="W652" s="25">
        <f>IF(COUNTA($A652:$R652)=0,"",IFERROR(IF($V652="","",IF(OR($K652="Closed",$K652="Canceled"),IF(IF($P652="",$Q652,$P652)&lt;=$V652,"Met","Missed"),IF('Settings'!$B$8&gt;$V652,"Overdue","Within Target"))),""))</f>
        <v/>
      </c>
      <c r="X652" s="46">
        <f>IF(COUNTA($A652:$R652)=0,"",IFERROR(ROUND($S652/60*'Settings'!$B$5,2),0))</f>
        <v/>
      </c>
      <c r="Y652" s="46">
        <f>IF(COUNTA($A652:$R652)=0,"",IFERROR($R652+$X652,0))</f>
        <v/>
      </c>
      <c r="Z652" s="25">
        <f>IF(COUNTA($A652:$R652)=0,"",IFERROR(IF(OR($K652="Closed",$K652="Canceled"),"No",IF($O652="","Missing Due Date",IF(INT($O652)&lt;INT('Settings'!$B$8),"Overdue",IF(INT($O652)=INT('Settings'!$B$8),"Due Today",IF(INT($O652)&lt;=INT('Settings'!$B$8)+'Settings'!$B$6,"Due Soon","Upcoming"))))),"Check date"))</f>
        <v/>
      </c>
      <c r="AA652" s="27">
        <f>IF(COUNTA($A652:$R652)=0,"",IF($A652="","Missing ID",IF(COUNTIF($A$5:$A$1004,$A652)&gt;1,"Duplicate ID",IF(OR($B652="",$C652="",$D652="",$H652="",$I652="",$K652="",$L652="",$Q652=""),"Missing required field",IF(AND($K652="Closed",$P652=""),"Closed without Resolved At",IF(AND($P652&lt;&gt;"",$P652&lt;$B652),"Resolved before Reported",IF(AND($Q652&lt;&gt;"",$Q652&lt;$B652),"Last Updated before Reported","OK")))))))</f>
        <v/>
      </c>
    </row>
    <row r="653">
      <c r="A653" s="17" t="n"/>
      <c r="B653" s="41" t="n"/>
      <c r="C653" s="42" t="n"/>
      <c r="D653" s="17" t="n"/>
      <c r="E653" s="20" t="n"/>
      <c r="F653" s="17" t="n"/>
      <c r="G653" s="17" t="n"/>
      <c r="H653" s="17" t="n"/>
      <c r="I653" s="17" t="n"/>
      <c r="J653" s="41" t="n"/>
      <c r="K653" s="17" t="n"/>
      <c r="L653" s="17" t="n"/>
      <c r="M653" s="17" t="n"/>
      <c r="N653" s="20" t="n"/>
      <c r="O653" s="42" t="n"/>
      <c r="P653" s="41" t="n"/>
      <c r="Q653" s="41" t="n"/>
      <c r="R653" s="43" t="n"/>
      <c r="S653" s="22">
        <f>IF(COUNTA($A653:$R653)=0,"",IFERROR(IF($J653="","",MAX(0,ROUND((IF(OR($K653="Closed",$K653="Canceled"),IF($P653="",$Q653,$P653),'Settings'!$B$8)-$J653)*1440,0))),""))</f>
        <v/>
      </c>
      <c r="T653" s="44">
        <f>IF(COUNTA($A653:$R653)=0,"",IFERROR(IF($B653="","",MAX(0,ROUND((IF(OR($K653="Closed",$K653="Canceled"),IF($P653="",$Q653,$P653),'Settings'!$B$8)-$B653)*24,1))),""))</f>
        <v/>
      </c>
      <c r="U653" s="44">
        <f>IF(COUNTA($A653:$R653)=0,"",IFERROR(VLOOKUP($I653,'Settings'!$A$12:$B$15,2,FALSE),""))</f>
        <v/>
      </c>
      <c r="V653" s="45">
        <f>IF(COUNTA($A653:$R653)=0,"",IFERROR(IF(OR($B653="",$U653=""),"",$B653+$U653/24),""))</f>
        <v/>
      </c>
      <c r="W653" s="25">
        <f>IF(COUNTA($A653:$R653)=0,"",IFERROR(IF($V653="","",IF(OR($K653="Closed",$K653="Canceled"),IF(IF($P653="",$Q653,$P653)&lt;=$V653,"Met","Missed"),IF('Settings'!$B$8&gt;$V653,"Overdue","Within Target"))),""))</f>
        <v/>
      </c>
      <c r="X653" s="46">
        <f>IF(COUNTA($A653:$R653)=0,"",IFERROR(ROUND($S653/60*'Settings'!$B$5,2),0))</f>
        <v/>
      </c>
      <c r="Y653" s="46">
        <f>IF(COUNTA($A653:$R653)=0,"",IFERROR($R653+$X653,0))</f>
        <v/>
      </c>
      <c r="Z653" s="25">
        <f>IF(COUNTA($A653:$R653)=0,"",IFERROR(IF(OR($K653="Closed",$K653="Canceled"),"No",IF($O653="","Missing Due Date",IF(INT($O653)&lt;INT('Settings'!$B$8),"Overdue",IF(INT($O653)=INT('Settings'!$B$8),"Due Today",IF(INT($O653)&lt;=INT('Settings'!$B$8)+'Settings'!$B$6,"Due Soon","Upcoming"))))),"Check date"))</f>
        <v/>
      </c>
      <c r="AA653" s="27">
        <f>IF(COUNTA($A653:$R653)=0,"",IF($A653="","Missing ID",IF(COUNTIF($A$5:$A$1004,$A653)&gt;1,"Duplicate ID",IF(OR($B653="",$C653="",$D653="",$H653="",$I653="",$K653="",$L653="",$Q653=""),"Missing required field",IF(AND($K653="Closed",$P653=""),"Closed without Resolved At",IF(AND($P653&lt;&gt;"",$P653&lt;$B653),"Resolved before Reported",IF(AND($Q653&lt;&gt;"",$Q653&lt;$B653),"Last Updated before Reported","OK")))))))</f>
        <v/>
      </c>
    </row>
    <row r="654">
      <c r="A654" s="17" t="n"/>
      <c r="B654" s="41" t="n"/>
      <c r="C654" s="42" t="n"/>
      <c r="D654" s="17" t="n"/>
      <c r="E654" s="20" t="n"/>
      <c r="F654" s="17" t="n"/>
      <c r="G654" s="17" t="n"/>
      <c r="H654" s="17" t="n"/>
      <c r="I654" s="17" t="n"/>
      <c r="J654" s="41" t="n"/>
      <c r="K654" s="17" t="n"/>
      <c r="L654" s="17" t="n"/>
      <c r="M654" s="17" t="n"/>
      <c r="N654" s="20" t="n"/>
      <c r="O654" s="42" t="n"/>
      <c r="P654" s="41" t="n"/>
      <c r="Q654" s="41" t="n"/>
      <c r="R654" s="43" t="n"/>
      <c r="S654" s="22">
        <f>IF(COUNTA($A654:$R654)=0,"",IFERROR(IF($J654="","",MAX(0,ROUND((IF(OR($K654="Closed",$K654="Canceled"),IF($P654="",$Q654,$P654),'Settings'!$B$8)-$J654)*1440,0))),""))</f>
        <v/>
      </c>
      <c r="T654" s="44">
        <f>IF(COUNTA($A654:$R654)=0,"",IFERROR(IF($B654="","",MAX(0,ROUND((IF(OR($K654="Closed",$K654="Canceled"),IF($P654="",$Q654,$P654),'Settings'!$B$8)-$B654)*24,1))),""))</f>
        <v/>
      </c>
      <c r="U654" s="44">
        <f>IF(COUNTA($A654:$R654)=0,"",IFERROR(VLOOKUP($I654,'Settings'!$A$12:$B$15,2,FALSE),""))</f>
        <v/>
      </c>
      <c r="V654" s="45">
        <f>IF(COUNTA($A654:$R654)=0,"",IFERROR(IF(OR($B654="",$U654=""),"",$B654+$U654/24),""))</f>
        <v/>
      </c>
      <c r="W654" s="25">
        <f>IF(COUNTA($A654:$R654)=0,"",IFERROR(IF($V654="","",IF(OR($K654="Closed",$K654="Canceled"),IF(IF($P654="",$Q654,$P654)&lt;=$V654,"Met","Missed"),IF('Settings'!$B$8&gt;$V654,"Overdue","Within Target"))),""))</f>
        <v/>
      </c>
      <c r="X654" s="46">
        <f>IF(COUNTA($A654:$R654)=0,"",IFERROR(ROUND($S654/60*'Settings'!$B$5,2),0))</f>
        <v/>
      </c>
      <c r="Y654" s="46">
        <f>IF(COUNTA($A654:$R654)=0,"",IFERROR($R654+$X654,0))</f>
        <v/>
      </c>
      <c r="Z654" s="25">
        <f>IF(COUNTA($A654:$R654)=0,"",IFERROR(IF(OR($K654="Closed",$K654="Canceled"),"No",IF($O654="","Missing Due Date",IF(INT($O654)&lt;INT('Settings'!$B$8),"Overdue",IF(INT($O654)=INT('Settings'!$B$8),"Due Today",IF(INT($O654)&lt;=INT('Settings'!$B$8)+'Settings'!$B$6,"Due Soon","Upcoming"))))),"Check date"))</f>
        <v/>
      </c>
      <c r="AA654" s="27">
        <f>IF(COUNTA($A654:$R654)=0,"",IF($A654="","Missing ID",IF(COUNTIF($A$5:$A$1004,$A654)&gt;1,"Duplicate ID",IF(OR($B654="",$C654="",$D654="",$H654="",$I654="",$K654="",$L654="",$Q654=""),"Missing required field",IF(AND($K654="Closed",$P654=""),"Closed without Resolved At",IF(AND($P654&lt;&gt;"",$P654&lt;$B654),"Resolved before Reported",IF(AND($Q654&lt;&gt;"",$Q654&lt;$B654),"Last Updated before Reported","OK")))))))</f>
        <v/>
      </c>
    </row>
    <row r="655">
      <c r="A655" s="17" t="n"/>
      <c r="B655" s="41" t="n"/>
      <c r="C655" s="42" t="n"/>
      <c r="D655" s="17" t="n"/>
      <c r="E655" s="20" t="n"/>
      <c r="F655" s="17" t="n"/>
      <c r="G655" s="17" t="n"/>
      <c r="H655" s="17" t="n"/>
      <c r="I655" s="17" t="n"/>
      <c r="J655" s="41" t="n"/>
      <c r="K655" s="17" t="n"/>
      <c r="L655" s="17" t="n"/>
      <c r="M655" s="17" t="n"/>
      <c r="N655" s="20" t="n"/>
      <c r="O655" s="42" t="n"/>
      <c r="P655" s="41" t="n"/>
      <c r="Q655" s="41" t="n"/>
      <c r="R655" s="43" t="n"/>
      <c r="S655" s="22">
        <f>IF(COUNTA($A655:$R655)=0,"",IFERROR(IF($J655="","",MAX(0,ROUND((IF(OR($K655="Closed",$K655="Canceled"),IF($P655="",$Q655,$P655),'Settings'!$B$8)-$J655)*1440,0))),""))</f>
        <v/>
      </c>
      <c r="T655" s="44">
        <f>IF(COUNTA($A655:$R655)=0,"",IFERROR(IF($B655="","",MAX(0,ROUND((IF(OR($K655="Closed",$K655="Canceled"),IF($P655="",$Q655,$P655),'Settings'!$B$8)-$B655)*24,1))),""))</f>
        <v/>
      </c>
      <c r="U655" s="44">
        <f>IF(COUNTA($A655:$R655)=0,"",IFERROR(VLOOKUP($I655,'Settings'!$A$12:$B$15,2,FALSE),""))</f>
        <v/>
      </c>
      <c r="V655" s="45">
        <f>IF(COUNTA($A655:$R655)=0,"",IFERROR(IF(OR($B655="",$U655=""),"",$B655+$U655/24),""))</f>
        <v/>
      </c>
      <c r="W655" s="25">
        <f>IF(COUNTA($A655:$R655)=0,"",IFERROR(IF($V655="","",IF(OR($K655="Closed",$K655="Canceled"),IF(IF($P655="",$Q655,$P655)&lt;=$V655,"Met","Missed"),IF('Settings'!$B$8&gt;$V655,"Overdue","Within Target"))),""))</f>
        <v/>
      </c>
      <c r="X655" s="46">
        <f>IF(COUNTA($A655:$R655)=0,"",IFERROR(ROUND($S655/60*'Settings'!$B$5,2),0))</f>
        <v/>
      </c>
      <c r="Y655" s="46">
        <f>IF(COUNTA($A655:$R655)=0,"",IFERROR($R655+$X655,0))</f>
        <v/>
      </c>
      <c r="Z655" s="25">
        <f>IF(COUNTA($A655:$R655)=0,"",IFERROR(IF(OR($K655="Closed",$K655="Canceled"),"No",IF($O655="","Missing Due Date",IF(INT($O655)&lt;INT('Settings'!$B$8),"Overdue",IF(INT($O655)=INT('Settings'!$B$8),"Due Today",IF(INT($O655)&lt;=INT('Settings'!$B$8)+'Settings'!$B$6,"Due Soon","Upcoming"))))),"Check date"))</f>
        <v/>
      </c>
      <c r="AA655" s="27">
        <f>IF(COUNTA($A655:$R655)=0,"",IF($A655="","Missing ID",IF(COUNTIF($A$5:$A$1004,$A655)&gt;1,"Duplicate ID",IF(OR($B655="",$C655="",$D655="",$H655="",$I655="",$K655="",$L655="",$Q655=""),"Missing required field",IF(AND($K655="Closed",$P655=""),"Closed without Resolved At",IF(AND($P655&lt;&gt;"",$P655&lt;$B655),"Resolved before Reported",IF(AND($Q655&lt;&gt;"",$Q655&lt;$B655),"Last Updated before Reported","OK")))))))</f>
        <v/>
      </c>
    </row>
    <row r="656">
      <c r="A656" s="17" t="n"/>
      <c r="B656" s="41" t="n"/>
      <c r="C656" s="42" t="n"/>
      <c r="D656" s="17" t="n"/>
      <c r="E656" s="20" t="n"/>
      <c r="F656" s="17" t="n"/>
      <c r="G656" s="17" t="n"/>
      <c r="H656" s="17" t="n"/>
      <c r="I656" s="17" t="n"/>
      <c r="J656" s="41" t="n"/>
      <c r="K656" s="17" t="n"/>
      <c r="L656" s="17" t="n"/>
      <c r="M656" s="17" t="n"/>
      <c r="N656" s="20" t="n"/>
      <c r="O656" s="42" t="n"/>
      <c r="P656" s="41" t="n"/>
      <c r="Q656" s="41" t="n"/>
      <c r="R656" s="43" t="n"/>
      <c r="S656" s="22">
        <f>IF(COUNTA($A656:$R656)=0,"",IFERROR(IF($J656="","",MAX(0,ROUND((IF(OR($K656="Closed",$K656="Canceled"),IF($P656="",$Q656,$P656),'Settings'!$B$8)-$J656)*1440,0))),""))</f>
        <v/>
      </c>
      <c r="T656" s="44">
        <f>IF(COUNTA($A656:$R656)=0,"",IFERROR(IF($B656="","",MAX(0,ROUND((IF(OR($K656="Closed",$K656="Canceled"),IF($P656="",$Q656,$P656),'Settings'!$B$8)-$B656)*24,1))),""))</f>
        <v/>
      </c>
      <c r="U656" s="44">
        <f>IF(COUNTA($A656:$R656)=0,"",IFERROR(VLOOKUP($I656,'Settings'!$A$12:$B$15,2,FALSE),""))</f>
        <v/>
      </c>
      <c r="V656" s="45">
        <f>IF(COUNTA($A656:$R656)=0,"",IFERROR(IF(OR($B656="",$U656=""),"",$B656+$U656/24),""))</f>
        <v/>
      </c>
      <c r="W656" s="25">
        <f>IF(COUNTA($A656:$R656)=0,"",IFERROR(IF($V656="","",IF(OR($K656="Closed",$K656="Canceled"),IF(IF($P656="",$Q656,$P656)&lt;=$V656,"Met","Missed"),IF('Settings'!$B$8&gt;$V656,"Overdue","Within Target"))),""))</f>
        <v/>
      </c>
      <c r="X656" s="46">
        <f>IF(COUNTA($A656:$R656)=0,"",IFERROR(ROUND($S656/60*'Settings'!$B$5,2),0))</f>
        <v/>
      </c>
      <c r="Y656" s="46">
        <f>IF(COUNTA($A656:$R656)=0,"",IFERROR($R656+$X656,0))</f>
        <v/>
      </c>
      <c r="Z656" s="25">
        <f>IF(COUNTA($A656:$R656)=0,"",IFERROR(IF(OR($K656="Closed",$K656="Canceled"),"No",IF($O656="","Missing Due Date",IF(INT($O656)&lt;INT('Settings'!$B$8),"Overdue",IF(INT($O656)=INT('Settings'!$B$8),"Due Today",IF(INT($O656)&lt;=INT('Settings'!$B$8)+'Settings'!$B$6,"Due Soon","Upcoming"))))),"Check date"))</f>
        <v/>
      </c>
      <c r="AA656" s="27">
        <f>IF(COUNTA($A656:$R656)=0,"",IF($A656="","Missing ID",IF(COUNTIF($A$5:$A$1004,$A656)&gt;1,"Duplicate ID",IF(OR($B656="",$C656="",$D656="",$H656="",$I656="",$K656="",$L656="",$Q656=""),"Missing required field",IF(AND($K656="Closed",$P656=""),"Closed without Resolved At",IF(AND($P656&lt;&gt;"",$P656&lt;$B656),"Resolved before Reported",IF(AND($Q656&lt;&gt;"",$Q656&lt;$B656),"Last Updated before Reported","OK")))))))</f>
        <v/>
      </c>
    </row>
    <row r="657">
      <c r="A657" s="17" t="n"/>
      <c r="B657" s="41" t="n"/>
      <c r="C657" s="42" t="n"/>
      <c r="D657" s="17" t="n"/>
      <c r="E657" s="20" t="n"/>
      <c r="F657" s="17" t="n"/>
      <c r="G657" s="17" t="n"/>
      <c r="H657" s="17" t="n"/>
      <c r="I657" s="17" t="n"/>
      <c r="J657" s="41" t="n"/>
      <c r="K657" s="17" t="n"/>
      <c r="L657" s="17" t="n"/>
      <c r="M657" s="17" t="n"/>
      <c r="N657" s="20" t="n"/>
      <c r="O657" s="42" t="n"/>
      <c r="P657" s="41" t="n"/>
      <c r="Q657" s="41" t="n"/>
      <c r="R657" s="43" t="n"/>
      <c r="S657" s="22">
        <f>IF(COUNTA($A657:$R657)=0,"",IFERROR(IF($J657="","",MAX(0,ROUND((IF(OR($K657="Closed",$K657="Canceled"),IF($P657="",$Q657,$P657),'Settings'!$B$8)-$J657)*1440,0))),""))</f>
        <v/>
      </c>
      <c r="T657" s="44">
        <f>IF(COUNTA($A657:$R657)=0,"",IFERROR(IF($B657="","",MAX(0,ROUND((IF(OR($K657="Closed",$K657="Canceled"),IF($P657="",$Q657,$P657),'Settings'!$B$8)-$B657)*24,1))),""))</f>
        <v/>
      </c>
      <c r="U657" s="44">
        <f>IF(COUNTA($A657:$R657)=0,"",IFERROR(VLOOKUP($I657,'Settings'!$A$12:$B$15,2,FALSE),""))</f>
        <v/>
      </c>
      <c r="V657" s="45">
        <f>IF(COUNTA($A657:$R657)=0,"",IFERROR(IF(OR($B657="",$U657=""),"",$B657+$U657/24),""))</f>
        <v/>
      </c>
      <c r="W657" s="25">
        <f>IF(COUNTA($A657:$R657)=0,"",IFERROR(IF($V657="","",IF(OR($K657="Closed",$K657="Canceled"),IF(IF($P657="",$Q657,$P657)&lt;=$V657,"Met","Missed"),IF('Settings'!$B$8&gt;$V657,"Overdue","Within Target"))),""))</f>
        <v/>
      </c>
      <c r="X657" s="46">
        <f>IF(COUNTA($A657:$R657)=0,"",IFERROR(ROUND($S657/60*'Settings'!$B$5,2),0))</f>
        <v/>
      </c>
      <c r="Y657" s="46">
        <f>IF(COUNTA($A657:$R657)=0,"",IFERROR($R657+$X657,0))</f>
        <v/>
      </c>
      <c r="Z657" s="25">
        <f>IF(COUNTA($A657:$R657)=0,"",IFERROR(IF(OR($K657="Closed",$K657="Canceled"),"No",IF($O657="","Missing Due Date",IF(INT($O657)&lt;INT('Settings'!$B$8),"Overdue",IF(INT($O657)=INT('Settings'!$B$8),"Due Today",IF(INT($O657)&lt;=INT('Settings'!$B$8)+'Settings'!$B$6,"Due Soon","Upcoming"))))),"Check date"))</f>
        <v/>
      </c>
      <c r="AA657" s="27">
        <f>IF(COUNTA($A657:$R657)=0,"",IF($A657="","Missing ID",IF(COUNTIF($A$5:$A$1004,$A657)&gt;1,"Duplicate ID",IF(OR($B657="",$C657="",$D657="",$H657="",$I657="",$K657="",$L657="",$Q657=""),"Missing required field",IF(AND($K657="Closed",$P657=""),"Closed without Resolved At",IF(AND($P657&lt;&gt;"",$P657&lt;$B657),"Resolved before Reported",IF(AND($Q657&lt;&gt;"",$Q657&lt;$B657),"Last Updated before Reported","OK")))))))</f>
        <v/>
      </c>
    </row>
    <row r="658">
      <c r="A658" s="17" t="n"/>
      <c r="B658" s="41" t="n"/>
      <c r="C658" s="42" t="n"/>
      <c r="D658" s="17" t="n"/>
      <c r="E658" s="20" t="n"/>
      <c r="F658" s="17" t="n"/>
      <c r="G658" s="17" t="n"/>
      <c r="H658" s="17" t="n"/>
      <c r="I658" s="17" t="n"/>
      <c r="J658" s="41" t="n"/>
      <c r="K658" s="17" t="n"/>
      <c r="L658" s="17" t="n"/>
      <c r="M658" s="17" t="n"/>
      <c r="N658" s="20" t="n"/>
      <c r="O658" s="42" t="n"/>
      <c r="P658" s="41" t="n"/>
      <c r="Q658" s="41" t="n"/>
      <c r="R658" s="43" t="n"/>
      <c r="S658" s="22">
        <f>IF(COUNTA($A658:$R658)=0,"",IFERROR(IF($J658="","",MAX(0,ROUND((IF(OR($K658="Closed",$K658="Canceled"),IF($P658="",$Q658,$P658),'Settings'!$B$8)-$J658)*1440,0))),""))</f>
        <v/>
      </c>
      <c r="T658" s="44">
        <f>IF(COUNTA($A658:$R658)=0,"",IFERROR(IF($B658="","",MAX(0,ROUND((IF(OR($K658="Closed",$K658="Canceled"),IF($P658="",$Q658,$P658),'Settings'!$B$8)-$B658)*24,1))),""))</f>
        <v/>
      </c>
      <c r="U658" s="44">
        <f>IF(COUNTA($A658:$R658)=0,"",IFERROR(VLOOKUP($I658,'Settings'!$A$12:$B$15,2,FALSE),""))</f>
        <v/>
      </c>
      <c r="V658" s="45">
        <f>IF(COUNTA($A658:$R658)=0,"",IFERROR(IF(OR($B658="",$U658=""),"",$B658+$U658/24),""))</f>
        <v/>
      </c>
      <c r="W658" s="25">
        <f>IF(COUNTA($A658:$R658)=0,"",IFERROR(IF($V658="","",IF(OR($K658="Closed",$K658="Canceled"),IF(IF($P658="",$Q658,$P658)&lt;=$V658,"Met","Missed"),IF('Settings'!$B$8&gt;$V658,"Overdue","Within Target"))),""))</f>
        <v/>
      </c>
      <c r="X658" s="46">
        <f>IF(COUNTA($A658:$R658)=0,"",IFERROR(ROUND($S658/60*'Settings'!$B$5,2),0))</f>
        <v/>
      </c>
      <c r="Y658" s="46">
        <f>IF(COUNTA($A658:$R658)=0,"",IFERROR($R658+$X658,0))</f>
        <v/>
      </c>
      <c r="Z658" s="25">
        <f>IF(COUNTA($A658:$R658)=0,"",IFERROR(IF(OR($K658="Closed",$K658="Canceled"),"No",IF($O658="","Missing Due Date",IF(INT($O658)&lt;INT('Settings'!$B$8),"Overdue",IF(INT($O658)=INT('Settings'!$B$8),"Due Today",IF(INT($O658)&lt;=INT('Settings'!$B$8)+'Settings'!$B$6,"Due Soon","Upcoming"))))),"Check date"))</f>
        <v/>
      </c>
      <c r="AA658" s="27">
        <f>IF(COUNTA($A658:$R658)=0,"",IF($A658="","Missing ID",IF(COUNTIF($A$5:$A$1004,$A658)&gt;1,"Duplicate ID",IF(OR($B658="",$C658="",$D658="",$H658="",$I658="",$K658="",$L658="",$Q658=""),"Missing required field",IF(AND($K658="Closed",$P658=""),"Closed without Resolved At",IF(AND($P658&lt;&gt;"",$P658&lt;$B658),"Resolved before Reported",IF(AND($Q658&lt;&gt;"",$Q658&lt;$B658),"Last Updated before Reported","OK")))))))</f>
        <v/>
      </c>
    </row>
    <row r="659">
      <c r="A659" s="17" t="n"/>
      <c r="B659" s="41" t="n"/>
      <c r="C659" s="42" t="n"/>
      <c r="D659" s="17" t="n"/>
      <c r="E659" s="20" t="n"/>
      <c r="F659" s="17" t="n"/>
      <c r="G659" s="17" t="n"/>
      <c r="H659" s="17" t="n"/>
      <c r="I659" s="17" t="n"/>
      <c r="J659" s="41" t="n"/>
      <c r="K659" s="17" t="n"/>
      <c r="L659" s="17" t="n"/>
      <c r="M659" s="17" t="n"/>
      <c r="N659" s="20" t="n"/>
      <c r="O659" s="42" t="n"/>
      <c r="P659" s="41" t="n"/>
      <c r="Q659" s="41" t="n"/>
      <c r="R659" s="43" t="n"/>
      <c r="S659" s="22">
        <f>IF(COUNTA($A659:$R659)=0,"",IFERROR(IF($J659="","",MAX(0,ROUND((IF(OR($K659="Closed",$K659="Canceled"),IF($P659="",$Q659,$P659),'Settings'!$B$8)-$J659)*1440,0))),""))</f>
        <v/>
      </c>
      <c r="T659" s="44">
        <f>IF(COUNTA($A659:$R659)=0,"",IFERROR(IF($B659="","",MAX(0,ROUND((IF(OR($K659="Closed",$K659="Canceled"),IF($P659="",$Q659,$P659),'Settings'!$B$8)-$B659)*24,1))),""))</f>
        <v/>
      </c>
      <c r="U659" s="44">
        <f>IF(COUNTA($A659:$R659)=0,"",IFERROR(VLOOKUP($I659,'Settings'!$A$12:$B$15,2,FALSE),""))</f>
        <v/>
      </c>
      <c r="V659" s="45">
        <f>IF(COUNTA($A659:$R659)=0,"",IFERROR(IF(OR($B659="",$U659=""),"",$B659+$U659/24),""))</f>
        <v/>
      </c>
      <c r="W659" s="25">
        <f>IF(COUNTA($A659:$R659)=0,"",IFERROR(IF($V659="","",IF(OR($K659="Closed",$K659="Canceled"),IF(IF($P659="",$Q659,$P659)&lt;=$V659,"Met","Missed"),IF('Settings'!$B$8&gt;$V659,"Overdue","Within Target"))),""))</f>
        <v/>
      </c>
      <c r="X659" s="46">
        <f>IF(COUNTA($A659:$R659)=0,"",IFERROR(ROUND($S659/60*'Settings'!$B$5,2),0))</f>
        <v/>
      </c>
      <c r="Y659" s="46">
        <f>IF(COUNTA($A659:$R659)=0,"",IFERROR($R659+$X659,0))</f>
        <v/>
      </c>
      <c r="Z659" s="25">
        <f>IF(COUNTA($A659:$R659)=0,"",IFERROR(IF(OR($K659="Closed",$K659="Canceled"),"No",IF($O659="","Missing Due Date",IF(INT($O659)&lt;INT('Settings'!$B$8),"Overdue",IF(INT($O659)=INT('Settings'!$B$8),"Due Today",IF(INT($O659)&lt;=INT('Settings'!$B$8)+'Settings'!$B$6,"Due Soon","Upcoming"))))),"Check date"))</f>
        <v/>
      </c>
      <c r="AA659" s="27">
        <f>IF(COUNTA($A659:$R659)=0,"",IF($A659="","Missing ID",IF(COUNTIF($A$5:$A$1004,$A659)&gt;1,"Duplicate ID",IF(OR($B659="",$C659="",$D659="",$H659="",$I659="",$K659="",$L659="",$Q659=""),"Missing required field",IF(AND($K659="Closed",$P659=""),"Closed without Resolved At",IF(AND($P659&lt;&gt;"",$P659&lt;$B659),"Resolved before Reported",IF(AND($Q659&lt;&gt;"",$Q659&lt;$B659),"Last Updated before Reported","OK")))))))</f>
        <v/>
      </c>
    </row>
    <row r="660">
      <c r="A660" s="17" t="n"/>
      <c r="B660" s="41" t="n"/>
      <c r="C660" s="42" t="n"/>
      <c r="D660" s="17" t="n"/>
      <c r="E660" s="20" t="n"/>
      <c r="F660" s="17" t="n"/>
      <c r="G660" s="17" t="n"/>
      <c r="H660" s="17" t="n"/>
      <c r="I660" s="17" t="n"/>
      <c r="J660" s="41" t="n"/>
      <c r="K660" s="17" t="n"/>
      <c r="L660" s="17" t="n"/>
      <c r="M660" s="17" t="n"/>
      <c r="N660" s="20" t="n"/>
      <c r="O660" s="42" t="n"/>
      <c r="P660" s="41" t="n"/>
      <c r="Q660" s="41" t="n"/>
      <c r="R660" s="43" t="n"/>
      <c r="S660" s="22">
        <f>IF(COUNTA($A660:$R660)=0,"",IFERROR(IF($J660="","",MAX(0,ROUND((IF(OR($K660="Closed",$K660="Canceled"),IF($P660="",$Q660,$P660),'Settings'!$B$8)-$J660)*1440,0))),""))</f>
        <v/>
      </c>
      <c r="T660" s="44">
        <f>IF(COUNTA($A660:$R660)=0,"",IFERROR(IF($B660="","",MAX(0,ROUND((IF(OR($K660="Closed",$K660="Canceled"),IF($P660="",$Q660,$P660),'Settings'!$B$8)-$B660)*24,1))),""))</f>
        <v/>
      </c>
      <c r="U660" s="44">
        <f>IF(COUNTA($A660:$R660)=0,"",IFERROR(VLOOKUP($I660,'Settings'!$A$12:$B$15,2,FALSE),""))</f>
        <v/>
      </c>
      <c r="V660" s="45">
        <f>IF(COUNTA($A660:$R660)=0,"",IFERROR(IF(OR($B660="",$U660=""),"",$B660+$U660/24),""))</f>
        <v/>
      </c>
      <c r="W660" s="25">
        <f>IF(COUNTA($A660:$R660)=0,"",IFERROR(IF($V660="","",IF(OR($K660="Closed",$K660="Canceled"),IF(IF($P660="",$Q660,$P660)&lt;=$V660,"Met","Missed"),IF('Settings'!$B$8&gt;$V660,"Overdue","Within Target"))),""))</f>
        <v/>
      </c>
      <c r="X660" s="46">
        <f>IF(COUNTA($A660:$R660)=0,"",IFERROR(ROUND($S660/60*'Settings'!$B$5,2),0))</f>
        <v/>
      </c>
      <c r="Y660" s="46">
        <f>IF(COUNTA($A660:$R660)=0,"",IFERROR($R660+$X660,0))</f>
        <v/>
      </c>
      <c r="Z660" s="25">
        <f>IF(COUNTA($A660:$R660)=0,"",IFERROR(IF(OR($K660="Closed",$K660="Canceled"),"No",IF($O660="","Missing Due Date",IF(INT($O660)&lt;INT('Settings'!$B$8),"Overdue",IF(INT($O660)=INT('Settings'!$B$8),"Due Today",IF(INT($O660)&lt;=INT('Settings'!$B$8)+'Settings'!$B$6,"Due Soon","Upcoming"))))),"Check date"))</f>
        <v/>
      </c>
      <c r="AA660" s="27">
        <f>IF(COUNTA($A660:$R660)=0,"",IF($A660="","Missing ID",IF(COUNTIF($A$5:$A$1004,$A660)&gt;1,"Duplicate ID",IF(OR($B660="",$C660="",$D660="",$H660="",$I660="",$K660="",$L660="",$Q660=""),"Missing required field",IF(AND($K660="Closed",$P660=""),"Closed without Resolved At",IF(AND($P660&lt;&gt;"",$P660&lt;$B660),"Resolved before Reported",IF(AND($Q660&lt;&gt;"",$Q660&lt;$B660),"Last Updated before Reported","OK")))))))</f>
        <v/>
      </c>
    </row>
    <row r="661">
      <c r="A661" s="17" t="n"/>
      <c r="B661" s="41" t="n"/>
      <c r="C661" s="42" t="n"/>
      <c r="D661" s="17" t="n"/>
      <c r="E661" s="20" t="n"/>
      <c r="F661" s="17" t="n"/>
      <c r="G661" s="17" t="n"/>
      <c r="H661" s="17" t="n"/>
      <c r="I661" s="17" t="n"/>
      <c r="J661" s="41" t="n"/>
      <c r="K661" s="17" t="n"/>
      <c r="L661" s="17" t="n"/>
      <c r="M661" s="17" t="n"/>
      <c r="N661" s="20" t="n"/>
      <c r="O661" s="42" t="n"/>
      <c r="P661" s="41" t="n"/>
      <c r="Q661" s="41" t="n"/>
      <c r="R661" s="43" t="n"/>
      <c r="S661" s="22">
        <f>IF(COUNTA($A661:$R661)=0,"",IFERROR(IF($J661="","",MAX(0,ROUND((IF(OR($K661="Closed",$K661="Canceled"),IF($P661="",$Q661,$P661),'Settings'!$B$8)-$J661)*1440,0))),""))</f>
        <v/>
      </c>
      <c r="T661" s="44">
        <f>IF(COUNTA($A661:$R661)=0,"",IFERROR(IF($B661="","",MAX(0,ROUND((IF(OR($K661="Closed",$K661="Canceled"),IF($P661="",$Q661,$P661),'Settings'!$B$8)-$B661)*24,1))),""))</f>
        <v/>
      </c>
      <c r="U661" s="44">
        <f>IF(COUNTA($A661:$R661)=0,"",IFERROR(VLOOKUP($I661,'Settings'!$A$12:$B$15,2,FALSE),""))</f>
        <v/>
      </c>
      <c r="V661" s="45">
        <f>IF(COUNTA($A661:$R661)=0,"",IFERROR(IF(OR($B661="",$U661=""),"",$B661+$U661/24),""))</f>
        <v/>
      </c>
      <c r="W661" s="25">
        <f>IF(COUNTA($A661:$R661)=0,"",IFERROR(IF($V661="","",IF(OR($K661="Closed",$K661="Canceled"),IF(IF($P661="",$Q661,$P661)&lt;=$V661,"Met","Missed"),IF('Settings'!$B$8&gt;$V661,"Overdue","Within Target"))),""))</f>
        <v/>
      </c>
      <c r="X661" s="46">
        <f>IF(COUNTA($A661:$R661)=0,"",IFERROR(ROUND($S661/60*'Settings'!$B$5,2),0))</f>
        <v/>
      </c>
      <c r="Y661" s="46">
        <f>IF(COUNTA($A661:$R661)=0,"",IFERROR($R661+$X661,0))</f>
        <v/>
      </c>
      <c r="Z661" s="25">
        <f>IF(COUNTA($A661:$R661)=0,"",IFERROR(IF(OR($K661="Closed",$K661="Canceled"),"No",IF($O661="","Missing Due Date",IF(INT($O661)&lt;INT('Settings'!$B$8),"Overdue",IF(INT($O661)=INT('Settings'!$B$8),"Due Today",IF(INT($O661)&lt;=INT('Settings'!$B$8)+'Settings'!$B$6,"Due Soon","Upcoming"))))),"Check date"))</f>
        <v/>
      </c>
      <c r="AA661" s="27">
        <f>IF(COUNTA($A661:$R661)=0,"",IF($A661="","Missing ID",IF(COUNTIF($A$5:$A$1004,$A661)&gt;1,"Duplicate ID",IF(OR($B661="",$C661="",$D661="",$H661="",$I661="",$K661="",$L661="",$Q661=""),"Missing required field",IF(AND($K661="Closed",$P661=""),"Closed without Resolved At",IF(AND($P661&lt;&gt;"",$P661&lt;$B661),"Resolved before Reported",IF(AND($Q661&lt;&gt;"",$Q661&lt;$B661),"Last Updated before Reported","OK")))))))</f>
        <v/>
      </c>
    </row>
    <row r="662">
      <c r="A662" s="17" t="n"/>
      <c r="B662" s="41" t="n"/>
      <c r="C662" s="42" t="n"/>
      <c r="D662" s="17" t="n"/>
      <c r="E662" s="20" t="n"/>
      <c r="F662" s="17" t="n"/>
      <c r="G662" s="17" t="n"/>
      <c r="H662" s="17" t="n"/>
      <c r="I662" s="17" t="n"/>
      <c r="J662" s="41" t="n"/>
      <c r="K662" s="17" t="n"/>
      <c r="L662" s="17" t="n"/>
      <c r="M662" s="17" t="n"/>
      <c r="N662" s="20" t="n"/>
      <c r="O662" s="42" t="n"/>
      <c r="P662" s="41" t="n"/>
      <c r="Q662" s="41" t="n"/>
      <c r="R662" s="43" t="n"/>
      <c r="S662" s="22">
        <f>IF(COUNTA($A662:$R662)=0,"",IFERROR(IF($J662="","",MAX(0,ROUND((IF(OR($K662="Closed",$K662="Canceled"),IF($P662="",$Q662,$P662),'Settings'!$B$8)-$J662)*1440,0))),""))</f>
        <v/>
      </c>
      <c r="T662" s="44">
        <f>IF(COUNTA($A662:$R662)=0,"",IFERROR(IF($B662="","",MAX(0,ROUND((IF(OR($K662="Closed",$K662="Canceled"),IF($P662="",$Q662,$P662),'Settings'!$B$8)-$B662)*24,1))),""))</f>
        <v/>
      </c>
      <c r="U662" s="44">
        <f>IF(COUNTA($A662:$R662)=0,"",IFERROR(VLOOKUP($I662,'Settings'!$A$12:$B$15,2,FALSE),""))</f>
        <v/>
      </c>
      <c r="V662" s="45">
        <f>IF(COUNTA($A662:$R662)=0,"",IFERROR(IF(OR($B662="",$U662=""),"",$B662+$U662/24),""))</f>
        <v/>
      </c>
      <c r="W662" s="25">
        <f>IF(COUNTA($A662:$R662)=0,"",IFERROR(IF($V662="","",IF(OR($K662="Closed",$K662="Canceled"),IF(IF($P662="",$Q662,$P662)&lt;=$V662,"Met","Missed"),IF('Settings'!$B$8&gt;$V662,"Overdue","Within Target"))),""))</f>
        <v/>
      </c>
      <c r="X662" s="46">
        <f>IF(COUNTA($A662:$R662)=0,"",IFERROR(ROUND($S662/60*'Settings'!$B$5,2),0))</f>
        <v/>
      </c>
      <c r="Y662" s="46">
        <f>IF(COUNTA($A662:$R662)=0,"",IFERROR($R662+$X662,0))</f>
        <v/>
      </c>
      <c r="Z662" s="25">
        <f>IF(COUNTA($A662:$R662)=0,"",IFERROR(IF(OR($K662="Closed",$K662="Canceled"),"No",IF($O662="","Missing Due Date",IF(INT($O662)&lt;INT('Settings'!$B$8),"Overdue",IF(INT($O662)=INT('Settings'!$B$8),"Due Today",IF(INT($O662)&lt;=INT('Settings'!$B$8)+'Settings'!$B$6,"Due Soon","Upcoming"))))),"Check date"))</f>
        <v/>
      </c>
      <c r="AA662" s="27">
        <f>IF(COUNTA($A662:$R662)=0,"",IF($A662="","Missing ID",IF(COUNTIF($A$5:$A$1004,$A662)&gt;1,"Duplicate ID",IF(OR($B662="",$C662="",$D662="",$H662="",$I662="",$K662="",$L662="",$Q662=""),"Missing required field",IF(AND($K662="Closed",$P662=""),"Closed without Resolved At",IF(AND($P662&lt;&gt;"",$P662&lt;$B662),"Resolved before Reported",IF(AND($Q662&lt;&gt;"",$Q662&lt;$B662),"Last Updated before Reported","OK")))))))</f>
        <v/>
      </c>
    </row>
    <row r="663">
      <c r="A663" s="17" t="n"/>
      <c r="B663" s="41" t="n"/>
      <c r="C663" s="42" t="n"/>
      <c r="D663" s="17" t="n"/>
      <c r="E663" s="20" t="n"/>
      <c r="F663" s="17" t="n"/>
      <c r="G663" s="17" t="n"/>
      <c r="H663" s="17" t="n"/>
      <c r="I663" s="17" t="n"/>
      <c r="J663" s="41" t="n"/>
      <c r="K663" s="17" t="n"/>
      <c r="L663" s="17" t="n"/>
      <c r="M663" s="17" t="n"/>
      <c r="N663" s="20" t="n"/>
      <c r="O663" s="42" t="n"/>
      <c r="P663" s="41" t="n"/>
      <c r="Q663" s="41" t="n"/>
      <c r="R663" s="43" t="n"/>
      <c r="S663" s="22">
        <f>IF(COUNTA($A663:$R663)=0,"",IFERROR(IF($J663="","",MAX(0,ROUND((IF(OR($K663="Closed",$K663="Canceled"),IF($P663="",$Q663,$P663),'Settings'!$B$8)-$J663)*1440,0))),""))</f>
        <v/>
      </c>
      <c r="T663" s="44">
        <f>IF(COUNTA($A663:$R663)=0,"",IFERROR(IF($B663="","",MAX(0,ROUND((IF(OR($K663="Closed",$K663="Canceled"),IF($P663="",$Q663,$P663),'Settings'!$B$8)-$B663)*24,1))),""))</f>
        <v/>
      </c>
      <c r="U663" s="44">
        <f>IF(COUNTA($A663:$R663)=0,"",IFERROR(VLOOKUP($I663,'Settings'!$A$12:$B$15,2,FALSE),""))</f>
        <v/>
      </c>
      <c r="V663" s="45">
        <f>IF(COUNTA($A663:$R663)=0,"",IFERROR(IF(OR($B663="",$U663=""),"",$B663+$U663/24),""))</f>
        <v/>
      </c>
      <c r="W663" s="25">
        <f>IF(COUNTA($A663:$R663)=0,"",IFERROR(IF($V663="","",IF(OR($K663="Closed",$K663="Canceled"),IF(IF($P663="",$Q663,$P663)&lt;=$V663,"Met","Missed"),IF('Settings'!$B$8&gt;$V663,"Overdue","Within Target"))),""))</f>
        <v/>
      </c>
      <c r="X663" s="46">
        <f>IF(COUNTA($A663:$R663)=0,"",IFERROR(ROUND($S663/60*'Settings'!$B$5,2),0))</f>
        <v/>
      </c>
      <c r="Y663" s="46">
        <f>IF(COUNTA($A663:$R663)=0,"",IFERROR($R663+$X663,0))</f>
        <v/>
      </c>
      <c r="Z663" s="25">
        <f>IF(COUNTA($A663:$R663)=0,"",IFERROR(IF(OR($K663="Closed",$K663="Canceled"),"No",IF($O663="","Missing Due Date",IF(INT($O663)&lt;INT('Settings'!$B$8),"Overdue",IF(INT($O663)=INT('Settings'!$B$8),"Due Today",IF(INT($O663)&lt;=INT('Settings'!$B$8)+'Settings'!$B$6,"Due Soon","Upcoming"))))),"Check date"))</f>
        <v/>
      </c>
      <c r="AA663" s="27">
        <f>IF(COUNTA($A663:$R663)=0,"",IF($A663="","Missing ID",IF(COUNTIF($A$5:$A$1004,$A663)&gt;1,"Duplicate ID",IF(OR($B663="",$C663="",$D663="",$H663="",$I663="",$K663="",$L663="",$Q663=""),"Missing required field",IF(AND($K663="Closed",$P663=""),"Closed without Resolved At",IF(AND($P663&lt;&gt;"",$P663&lt;$B663),"Resolved before Reported",IF(AND($Q663&lt;&gt;"",$Q663&lt;$B663),"Last Updated before Reported","OK")))))))</f>
        <v/>
      </c>
    </row>
    <row r="664">
      <c r="A664" s="17" t="n"/>
      <c r="B664" s="41" t="n"/>
      <c r="C664" s="42" t="n"/>
      <c r="D664" s="17" t="n"/>
      <c r="E664" s="20" t="n"/>
      <c r="F664" s="17" t="n"/>
      <c r="G664" s="17" t="n"/>
      <c r="H664" s="17" t="n"/>
      <c r="I664" s="17" t="n"/>
      <c r="J664" s="41" t="n"/>
      <c r="K664" s="17" t="n"/>
      <c r="L664" s="17" t="n"/>
      <c r="M664" s="17" t="n"/>
      <c r="N664" s="20" t="n"/>
      <c r="O664" s="42" t="n"/>
      <c r="P664" s="41" t="n"/>
      <c r="Q664" s="41" t="n"/>
      <c r="R664" s="43" t="n"/>
      <c r="S664" s="22">
        <f>IF(COUNTA($A664:$R664)=0,"",IFERROR(IF($J664="","",MAX(0,ROUND((IF(OR($K664="Closed",$K664="Canceled"),IF($P664="",$Q664,$P664),'Settings'!$B$8)-$J664)*1440,0))),""))</f>
        <v/>
      </c>
      <c r="T664" s="44">
        <f>IF(COUNTA($A664:$R664)=0,"",IFERROR(IF($B664="","",MAX(0,ROUND((IF(OR($K664="Closed",$K664="Canceled"),IF($P664="",$Q664,$P664),'Settings'!$B$8)-$B664)*24,1))),""))</f>
        <v/>
      </c>
      <c r="U664" s="44">
        <f>IF(COUNTA($A664:$R664)=0,"",IFERROR(VLOOKUP($I664,'Settings'!$A$12:$B$15,2,FALSE),""))</f>
        <v/>
      </c>
      <c r="V664" s="45">
        <f>IF(COUNTA($A664:$R664)=0,"",IFERROR(IF(OR($B664="",$U664=""),"",$B664+$U664/24),""))</f>
        <v/>
      </c>
      <c r="W664" s="25">
        <f>IF(COUNTA($A664:$R664)=0,"",IFERROR(IF($V664="","",IF(OR($K664="Closed",$K664="Canceled"),IF(IF($P664="",$Q664,$P664)&lt;=$V664,"Met","Missed"),IF('Settings'!$B$8&gt;$V664,"Overdue","Within Target"))),""))</f>
        <v/>
      </c>
      <c r="X664" s="46">
        <f>IF(COUNTA($A664:$R664)=0,"",IFERROR(ROUND($S664/60*'Settings'!$B$5,2),0))</f>
        <v/>
      </c>
      <c r="Y664" s="46">
        <f>IF(COUNTA($A664:$R664)=0,"",IFERROR($R664+$X664,0))</f>
        <v/>
      </c>
      <c r="Z664" s="25">
        <f>IF(COUNTA($A664:$R664)=0,"",IFERROR(IF(OR($K664="Closed",$K664="Canceled"),"No",IF($O664="","Missing Due Date",IF(INT($O664)&lt;INT('Settings'!$B$8),"Overdue",IF(INT($O664)=INT('Settings'!$B$8),"Due Today",IF(INT($O664)&lt;=INT('Settings'!$B$8)+'Settings'!$B$6,"Due Soon","Upcoming"))))),"Check date"))</f>
        <v/>
      </c>
      <c r="AA664" s="27">
        <f>IF(COUNTA($A664:$R664)=0,"",IF($A664="","Missing ID",IF(COUNTIF($A$5:$A$1004,$A664)&gt;1,"Duplicate ID",IF(OR($B664="",$C664="",$D664="",$H664="",$I664="",$K664="",$L664="",$Q664=""),"Missing required field",IF(AND($K664="Closed",$P664=""),"Closed without Resolved At",IF(AND($P664&lt;&gt;"",$P664&lt;$B664),"Resolved before Reported",IF(AND($Q664&lt;&gt;"",$Q664&lt;$B664),"Last Updated before Reported","OK")))))))</f>
        <v/>
      </c>
    </row>
    <row r="665">
      <c r="A665" s="17" t="n"/>
      <c r="B665" s="41" t="n"/>
      <c r="C665" s="42" t="n"/>
      <c r="D665" s="17" t="n"/>
      <c r="E665" s="20" t="n"/>
      <c r="F665" s="17" t="n"/>
      <c r="G665" s="17" t="n"/>
      <c r="H665" s="17" t="n"/>
      <c r="I665" s="17" t="n"/>
      <c r="J665" s="41" t="n"/>
      <c r="K665" s="17" t="n"/>
      <c r="L665" s="17" t="n"/>
      <c r="M665" s="17" t="n"/>
      <c r="N665" s="20" t="n"/>
      <c r="O665" s="42" t="n"/>
      <c r="P665" s="41" t="n"/>
      <c r="Q665" s="41" t="n"/>
      <c r="R665" s="43" t="n"/>
      <c r="S665" s="22">
        <f>IF(COUNTA($A665:$R665)=0,"",IFERROR(IF($J665="","",MAX(0,ROUND((IF(OR($K665="Closed",$K665="Canceled"),IF($P665="",$Q665,$P665),'Settings'!$B$8)-$J665)*1440,0))),""))</f>
        <v/>
      </c>
      <c r="T665" s="44">
        <f>IF(COUNTA($A665:$R665)=0,"",IFERROR(IF($B665="","",MAX(0,ROUND((IF(OR($K665="Closed",$K665="Canceled"),IF($P665="",$Q665,$P665),'Settings'!$B$8)-$B665)*24,1))),""))</f>
        <v/>
      </c>
      <c r="U665" s="44">
        <f>IF(COUNTA($A665:$R665)=0,"",IFERROR(VLOOKUP($I665,'Settings'!$A$12:$B$15,2,FALSE),""))</f>
        <v/>
      </c>
      <c r="V665" s="45">
        <f>IF(COUNTA($A665:$R665)=0,"",IFERROR(IF(OR($B665="",$U665=""),"",$B665+$U665/24),""))</f>
        <v/>
      </c>
      <c r="W665" s="25">
        <f>IF(COUNTA($A665:$R665)=0,"",IFERROR(IF($V665="","",IF(OR($K665="Closed",$K665="Canceled"),IF(IF($P665="",$Q665,$P665)&lt;=$V665,"Met","Missed"),IF('Settings'!$B$8&gt;$V665,"Overdue","Within Target"))),""))</f>
        <v/>
      </c>
      <c r="X665" s="46">
        <f>IF(COUNTA($A665:$R665)=0,"",IFERROR(ROUND($S665/60*'Settings'!$B$5,2),0))</f>
        <v/>
      </c>
      <c r="Y665" s="46">
        <f>IF(COUNTA($A665:$R665)=0,"",IFERROR($R665+$X665,0))</f>
        <v/>
      </c>
      <c r="Z665" s="25">
        <f>IF(COUNTA($A665:$R665)=0,"",IFERROR(IF(OR($K665="Closed",$K665="Canceled"),"No",IF($O665="","Missing Due Date",IF(INT($O665)&lt;INT('Settings'!$B$8),"Overdue",IF(INT($O665)=INT('Settings'!$B$8),"Due Today",IF(INT($O665)&lt;=INT('Settings'!$B$8)+'Settings'!$B$6,"Due Soon","Upcoming"))))),"Check date"))</f>
        <v/>
      </c>
      <c r="AA665" s="27">
        <f>IF(COUNTA($A665:$R665)=0,"",IF($A665="","Missing ID",IF(COUNTIF($A$5:$A$1004,$A665)&gt;1,"Duplicate ID",IF(OR($B665="",$C665="",$D665="",$H665="",$I665="",$K665="",$L665="",$Q665=""),"Missing required field",IF(AND($K665="Closed",$P665=""),"Closed without Resolved At",IF(AND($P665&lt;&gt;"",$P665&lt;$B665),"Resolved before Reported",IF(AND($Q665&lt;&gt;"",$Q665&lt;$B665),"Last Updated before Reported","OK")))))))</f>
        <v/>
      </c>
    </row>
    <row r="666">
      <c r="A666" s="17" t="n"/>
      <c r="B666" s="41" t="n"/>
      <c r="C666" s="42" t="n"/>
      <c r="D666" s="17" t="n"/>
      <c r="E666" s="20" t="n"/>
      <c r="F666" s="17" t="n"/>
      <c r="G666" s="17" t="n"/>
      <c r="H666" s="17" t="n"/>
      <c r="I666" s="17" t="n"/>
      <c r="J666" s="41" t="n"/>
      <c r="K666" s="17" t="n"/>
      <c r="L666" s="17" t="n"/>
      <c r="M666" s="17" t="n"/>
      <c r="N666" s="20" t="n"/>
      <c r="O666" s="42" t="n"/>
      <c r="P666" s="41" t="n"/>
      <c r="Q666" s="41" t="n"/>
      <c r="R666" s="43" t="n"/>
      <c r="S666" s="22">
        <f>IF(COUNTA($A666:$R666)=0,"",IFERROR(IF($J666="","",MAX(0,ROUND((IF(OR($K666="Closed",$K666="Canceled"),IF($P666="",$Q666,$P666),'Settings'!$B$8)-$J666)*1440,0))),""))</f>
        <v/>
      </c>
      <c r="T666" s="44">
        <f>IF(COUNTA($A666:$R666)=0,"",IFERROR(IF($B666="","",MAX(0,ROUND((IF(OR($K666="Closed",$K666="Canceled"),IF($P666="",$Q666,$P666),'Settings'!$B$8)-$B666)*24,1))),""))</f>
        <v/>
      </c>
      <c r="U666" s="44">
        <f>IF(COUNTA($A666:$R666)=0,"",IFERROR(VLOOKUP($I666,'Settings'!$A$12:$B$15,2,FALSE),""))</f>
        <v/>
      </c>
      <c r="V666" s="45">
        <f>IF(COUNTA($A666:$R666)=0,"",IFERROR(IF(OR($B666="",$U666=""),"",$B666+$U666/24),""))</f>
        <v/>
      </c>
      <c r="W666" s="25">
        <f>IF(COUNTA($A666:$R666)=0,"",IFERROR(IF($V666="","",IF(OR($K666="Closed",$K666="Canceled"),IF(IF($P666="",$Q666,$P666)&lt;=$V666,"Met","Missed"),IF('Settings'!$B$8&gt;$V666,"Overdue","Within Target"))),""))</f>
        <v/>
      </c>
      <c r="X666" s="46">
        <f>IF(COUNTA($A666:$R666)=0,"",IFERROR(ROUND($S666/60*'Settings'!$B$5,2),0))</f>
        <v/>
      </c>
      <c r="Y666" s="46">
        <f>IF(COUNTA($A666:$R666)=0,"",IFERROR($R666+$X666,0))</f>
        <v/>
      </c>
      <c r="Z666" s="25">
        <f>IF(COUNTA($A666:$R666)=0,"",IFERROR(IF(OR($K666="Closed",$K666="Canceled"),"No",IF($O666="","Missing Due Date",IF(INT($O666)&lt;INT('Settings'!$B$8),"Overdue",IF(INT($O666)=INT('Settings'!$B$8),"Due Today",IF(INT($O666)&lt;=INT('Settings'!$B$8)+'Settings'!$B$6,"Due Soon","Upcoming"))))),"Check date"))</f>
        <v/>
      </c>
      <c r="AA666" s="27">
        <f>IF(COUNTA($A666:$R666)=0,"",IF($A666="","Missing ID",IF(COUNTIF($A$5:$A$1004,$A666)&gt;1,"Duplicate ID",IF(OR($B666="",$C666="",$D666="",$H666="",$I666="",$K666="",$L666="",$Q666=""),"Missing required field",IF(AND($K666="Closed",$P666=""),"Closed without Resolved At",IF(AND($P666&lt;&gt;"",$P666&lt;$B666),"Resolved before Reported",IF(AND($Q666&lt;&gt;"",$Q666&lt;$B666),"Last Updated before Reported","OK")))))))</f>
        <v/>
      </c>
    </row>
    <row r="667">
      <c r="A667" s="17" t="n"/>
      <c r="B667" s="41" t="n"/>
      <c r="C667" s="42" t="n"/>
      <c r="D667" s="17" t="n"/>
      <c r="E667" s="20" t="n"/>
      <c r="F667" s="17" t="n"/>
      <c r="G667" s="17" t="n"/>
      <c r="H667" s="17" t="n"/>
      <c r="I667" s="17" t="n"/>
      <c r="J667" s="41" t="n"/>
      <c r="K667" s="17" t="n"/>
      <c r="L667" s="17" t="n"/>
      <c r="M667" s="17" t="n"/>
      <c r="N667" s="20" t="n"/>
      <c r="O667" s="42" t="n"/>
      <c r="P667" s="41" t="n"/>
      <c r="Q667" s="41" t="n"/>
      <c r="R667" s="43" t="n"/>
      <c r="S667" s="22">
        <f>IF(COUNTA($A667:$R667)=0,"",IFERROR(IF($J667="","",MAX(0,ROUND((IF(OR($K667="Closed",$K667="Canceled"),IF($P667="",$Q667,$P667),'Settings'!$B$8)-$J667)*1440,0))),""))</f>
        <v/>
      </c>
      <c r="T667" s="44">
        <f>IF(COUNTA($A667:$R667)=0,"",IFERROR(IF($B667="","",MAX(0,ROUND((IF(OR($K667="Closed",$K667="Canceled"),IF($P667="",$Q667,$P667),'Settings'!$B$8)-$B667)*24,1))),""))</f>
        <v/>
      </c>
      <c r="U667" s="44">
        <f>IF(COUNTA($A667:$R667)=0,"",IFERROR(VLOOKUP($I667,'Settings'!$A$12:$B$15,2,FALSE),""))</f>
        <v/>
      </c>
      <c r="V667" s="45">
        <f>IF(COUNTA($A667:$R667)=0,"",IFERROR(IF(OR($B667="",$U667=""),"",$B667+$U667/24),""))</f>
        <v/>
      </c>
      <c r="W667" s="25">
        <f>IF(COUNTA($A667:$R667)=0,"",IFERROR(IF($V667="","",IF(OR($K667="Closed",$K667="Canceled"),IF(IF($P667="",$Q667,$P667)&lt;=$V667,"Met","Missed"),IF('Settings'!$B$8&gt;$V667,"Overdue","Within Target"))),""))</f>
        <v/>
      </c>
      <c r="X667" s="46">
        <f>IF(COUNTA($A667:$R667)=0,"",IFERROR(ROUND($S667/60*'Settings'!$B$5,2),0))</f>
        <v/>
      </c>
      <c r="Y667" s="46">
        <f>IF(COUNTA($A667:$R667)=0,"",IFERROR($R667+$X667,0))</f>
        <v/>
      </c>
      <c r="Z667" s="25">
        <f>IF(COUNTA($A667:$R667)=0,"",IFERROR(IF(OR($K667="Closed",$K667="Canceled"),"No",IF($O667="","Missing Due Date",IF(INT($O667)&lt;INT('Settings'!$B$8),"Overdue",IF(INT($O667)=INT('Settings'!$B$8),"Due Today",IF(INT($O667)&lt;=INT('Settings'!$B$8)+'Settings'!$B$6,"Due Soon","Upcoming"))))),"Check date"))</f>
        <v/>
      </c>
      <c r="AA667" s="27">
        <f>IF(COUNTA($A667:$R667)=0,"",IF($A667="","Missing ID",IF(COUNTIF($A$5:$A$1004,$A667)&gt;1,"Duplicate ID",IF(OR($B667="",$C667="",$D667="",$H667="",$I667="",$K667="",$L667="",$Q667=""),"Missing required field",IF(AND($K667="Closed",$P667=""),"Closed without Resolved At",IF(AND($P667&lt;&gt;"",$P667&lt;$B667),"Resolved before Reported",IF(AND($Q667&lt;&gt;"",$Q667&lt;$B667),"Last Updated before Reported","OK")))))))</f>
        <v/>
      </c>
    </row>
    <row r="668">
      <c r="A668" s="17" t="n"/>
      <c r="B668" s="41" t="n"/>
      <c r="C668" s="42" t="n"/>
      <c r="D668" s="17" t="n"/>
      <c r="E668" s="20" t="n"/>
      <c r="F668" s="17" t="n"/>
      <c r="G668" s="17" t="n"/>
      <c r="H668" s="17" t="n"/>
      <c r="I668" s="17" t="n"/>
      <c r="J668" s="41" t="n"/>
      <c r="K668" s="17" t="n"/>
      <c r="L668" s="17" t="n"/>
      <c r="M668" s="17" t="n"/>
      <c r="N668" s="20" t="n"/>
      <c r="O668" s="42" t="n"/>
      <c r="P668" s="41" t="n"/>
      <c r="Q668" s="41" t="n"/>
      <c r="R668" s="43" t="n"/>
      <c r="S668" s="22">
        <f>IF(COUNTA($A668:$R668)=0,"",IFERROR(IF($J668="","",MAX(0,ROUND((IF(OR($K668="Closed",$K668="Canceled"),IF($P668="",$Q668,$P668),'Settings'!$B$8)-$J668)*1440,0))),""))</f>
        <v/>
      </c>
      <c r="T668" s="44">
        <f>IF(COUNTA($A668:$R668)=0,"",IFERROR(IF($B668="","",MAX(0,ROUND((IF(OR($K668="Closed",$K668="Canceled"),IF($P668="",$Q668,$P668),'Settings'!$B$8)-$B668)*24,1))),""))</f>
        <v/>
      </c>
      <c r="U668" s="44">
        <f>IF(COUNTA($A668:$R668)=0,"",IFERROR(VLOOKUP($I668,'Settings'!$A$12:$B$15,2,FALSE),""))</f>
        <v/>
      </c>
      <c r="V668" s="45">
        <f>IF(COUNTA($A668:$R668)=0,"",IFERROR(IF(OR($B668="",$U668=""),"",$B668+$U668/24),""))</f>
        <v/>
      </c>
      <c r="W668" s="25">
        <f>IF(COUNTA($A668:$R668)=0,"",IFERROR(IF($V668="","",IF(OR($K668="Closed",$K668="Canceled"),IF(IF($P668="",$Q668,$P668)&lt;=$V668,"Met","Missed"),IF('Settings'!$B$8&gt;$V668,"Overdue","Within Target"))),""))</f>
        <v/>
      </c>
      <c r="X668" s="46">
        <f>IF(COUNTA($A668:$R668)=0,"",IFERROR(ROUND($S668/60*'Settings'!$B$5,2),0))</f>
        <v/>
      </c>
      <c r="Y668" s="46">
        <f>IF(COUNTA($A668:$R668)=0,"",IFERROR($R668+$X668,0))</f>
        <v/>
      </c>
      <c r="Z668" s="25">
        <f>IF(COUNTA($A668:$R668)=0,"",IFERROR(IF(OR($K668="Closed",$K668="Canceled"),"No",IF($O668="","Missing Due Date",IF(INT($O668)&lt;INT('Settings'!$B$8),"Overdue",IF(INT($O668)=INT('Settings'!$B$8),"Due Today",IF(INT($O668)&lt;=INT('Settings'!$B$8)+'Settings'!$B$6,"Due Soon","Upcoming"))))),"Check date"))</f>
        <v/>
      </c>
      <c r="AA668" s="27">
        <f>IF(COUNTA($A668:$R668)=0,"",IF($A668="","Missing ID",IF(COUNTIF($A$5:$A$1004,$A668)&gt;1,"Duplicate ID",IF(OR($B668="",$C668="",$D668="",$H668="",$I668="",$K668="",$L668="",$Q668=""),"Missing required field",IF(AND($K668="Closed",$P668=""),"Closed without Resolved At",IF(AND($P668&lt;&gt;"",$P668&lt;$B668),"Resolved before Reported",IF(AND($Q668&lt;&gt;"",$Q668&lt;$B668),"Last Updated before Reported","OK")))))))</f>
        <v/>
      </c>
    </row>
    <row r="669">
      <c r="A669" s="17" t="n"/>
      <c r="B669" s="41" t="n"/>
      <c r="C669" s="42" t="n"/>
      <c r="D669" s="17" t="n"/>
      <c r="E669" s="20" t="n"/>
      <c r="F669" s="17" t="n"/>
      <c r="G669" s="17" t="n"/>
      <c r="H669" s="17" t="n"/>
      <c r="I669" s="17" t="n"/>
      <c r="J669" s="41" t="n"/>
      <c r="K669" s="17" t="n"/>
      <c r="L669" s="17" t="n"/>
      <c r="M669" s="17" t="n"/>
      <c r="N669" s="20" t="n"/>
      <c r="O669" s="42" t="n"/>
      <c r="P669" s="41" t="n"/>
      <c r="Q669" s="41" t="n"/>
      <c r="R669" s="43" t="n"/>
      <c r="S669" s="22">
        <f>IF(COUNTA($A669:$R669)=0,"",IFERROR(IF($J669="","",MAX(0,ROUND((IF(OR($K669="Closed",$K669="Canceled"),IF($P669="",$Q669,$P669),'Settings'!$B$8)-$J669)*1440,0))),""))</f>
        <v/>
      </c>
      <c r="T669" s="44">
        <f>IF(COUNTA($A669:$R669)=0,"",IFERROR(IF($B669="","",MAX(0,ROUND((IF(OR($K669="Closed",$K669="Canceled"),IF($P669="",$Q669,$P669),'Settings'!$B$8)-$B669)*24,1))),""))</f>
        <v/>
      </c>
      <c r="U669" s="44">
        <f>IF(COUNTA($A669:$R669)=0,"",IFERROR(VLOOKUP($I669,'Settings'!$A$12:$B$15,2,FALSE),""))</f>
        <v/>
      </c>
      <c r="V669" s="45">
        <f>IF(COUNTA($A669:$R669)=0,"",IFERROR(IF(OR($B669="",$U669=""),"",$B669+$U669/24),""))</f>
        <v/>
      </c>
      <c r="W669" s="25">
        <f>IF(COUNTA($A669:$R669)=0,"",IFERROR(IF($V669="","",IF(OR($K669="Closed",$K669="Canceled"),IF(IF($P669="",$Q669,$P669)&lt;=$V669,"Met","Missed"),IF('Settings'!$B$8&gt;$V669,"Overdue","Within Target"))),""))</f>
        <v/>
      </c>
      <c r="X669" s="46">
        <f>IF(COUNTA($A669:$R669)=0,"",IFERROR(ROUND($S669/60*'Settings'!$B$5,2),0))</f>
        <v/>
      </c>
      <c r="Y669" s="46">
        <f>IF(COUNTA($A669:$R669)=0,"",IFERROR($R669+$X669,0))</f>
        <v/>
      </c>
      <c r="Z669" s="25">
        <f>IF(COUNTA($A669:$R669)=0,"",IFERROR(IF(OR($K669="Closed",$K669="Canceled"),"No",IF($O669="","Missing Due Date",IF(INT($O669)&lt;INT('Settings'!$B$8),"Overdue",IF(INT($O669)=INT('Settings'!$B$8),"Due Today",IF(INT($O669)&lt;=INT('Settings'!$B$8)+'Settings'!$B$6,"Due Soon","Upcoming"))))),"Check date"))</f>
        <v/>
      </c>
      <c r="AA669" s="27">
        <f>IF(COUNTA($A669:$R669)=0,"",IF($A669="","Missing ID",IF(COUNTIF($A$5:$A$1004,$A669)&gt;1,"Duplicate ID",IF(OR($B669="",$C669="",$D669="",$H669="",$I669="",$K669="",$L669="",$Q669=""),"Missing required field",IF(AND($K669="Closed",$P669=""),"Closed without Resolved At",IF(AND($P669&lt;&gt;"",$P669&lt;$B669),"Resolved before Reported",IF(AND($Q669&lt;&gt;"",$Q669&lt;$B669),"Last Updated before Reported","OK")))))))</f>
        <v/>
      </c>
    </row>
    <row r="670">
      <c r="A670" s="17" t="n"/>
      <c r="B670" s="41" t="n"/>
      <c r="C670" s="42" t="n"/>
      <c r="D670" s="17" t="n"/>
      <c r="E670" s="20" t="n"/>
      <c r="F670" s="17" t="n"/>
      <c r="G670" s="17" t="n"/>
      <c r="H670" s="17" t="n"/>
      <c r="I670" s="17" t="n"/>
      <c r="J670" s="41" t="n"/>
      <c r="K670" s="17" t="n"/>
      <c r="L670" s="17" t="n"/>
      <c r="M670" s="17" t="n"/>
      <c r="N670" s="20" t="n"/>
      <c r="O670" s="42" t="n"/>
      <c r="P670" s="41" t="n"/>
      <c r="Q670" s="41" t="n"/>
      <c r="R670" s="43" t="n"/>
      <c r="S670" s="22">
        <f>IF(COUNTA($A670:$R670)=0,"",IFERROR(IF($J670="","",MAX(0,ROUND((IF(OR($K670="Closed",$K670="Canceled"),IF($P670="",$Q670,$P670),'Settings'!$B$8)-$J670)*1440,0))),""))</f>
        <v/>
      </c>
      <c r="T670" s="44">
        <f>IF(COUNTA($A670:$R670)=0,"",IFERROR(IF($B670="","",MAX(0,ROUND((IF(OR($K670="Closed",$K670="Canceled"),IF($P670="",$Q670,$P670),'Settings'!$B$8)-$B670)*24,1))),""))</f>
        <v/>
      </c>
      <c r="U670" s="44">
        <f>IF(COUNTA($A670:$R670)=0,"",IFERROR(VLOOKUP($I670,'Settings'!$A$12:$B$15,2,FALSE),""))</f>
        <v/>
      </c>
      <c r="V670" s="45">
        <f>IF(COUNTA($A670:$R670)=0,"",IFERROR(IF(OR($B670="",$U670=""),"",$B670+$U670/24),""))</f>
        <v/>
      </c>
      <c r="W670" s="25">
        <f>IF(COUNTA($A670:$R670)=0,"",IFERROR(IF($V670="","",IF(OR($K670="Closed",$K670="Canceled"),IF(IF($P670="",$Q670,$P670)&lt;=$V670,"Met","Missed"),IF('Settings'!$B$8&gt;$V670,"Overdue","Within Target"))),""))</f>
        <v/>
      </c>
      <c r="X670" s="46">
        <f>IF(COUNTA($A670:$R670)=0,"",IFERROR(ROUND($S670/60*'Settings'!$B$5,2),0))</f>
        <v/>
      </c>
      <c r="Y670" s="46">
        <f>IF(COUNTA($A670:$R670)=0,"",IFERROR($R670+$X670,0))</f>
        <v/>
      </c>
      <c r="Z670" s="25">
        <f>IF(COUNTA($A670:$R670)=0,"",IFERROR(IF(OR($K670="Closed",$K670="Canceled"),"No",IF($O670="","Missing Due Date",IF(INT($O670)&lt;INT('Settings'!$B$8),"Overdue",IF(INT($O670)=INT('Settings'!$B$8),"Due Today",IF(INT($O670)&lt;=INT('Settings'!$B$8)+'Settings'!$B$6,"Due Soon","Upcoming"))))),"Check date"))</f>
        <v/>
      </c>
      <c r="AA670" s="27">
        <f>IF(COUNTA($A670:$R670)=0,"",IF($A670="","Missing ID",IF(COUNTIF($A$5:$A$1004,$A670)&gt;1,"Duplicate ID",IF(OR($B670="",$C670="",$D670="",$H670="",$I670="",$K670="",$L670="",$Q670=""),"Missing required field",IF(AND($K670="Closed",$P670=""),"Closed without Resolved At",IF(AND($P670&lt;&gt;"",$P670&lt;$B670),"Resolved before Reported",IF(AND($Q670&lt;&gt;"",$Q670&lt;$B670),"Last Updated before Reported","OK")))))))</f>
        <v/>
      </c>
    </row>
    <row r="671">
      <c r="A671" s="17" t="n"/>
      <c r="B671" s="41" t="n"/>
      <c r="C671" s="42" t="n"/>
      <c r="D671" s="17" t="n"/>
      <c r="E671" s="20" t="n"/>
      <c r="F671" s="17" t="n"/>
      <c r="G671" s="17" t="n"/>
      <c r="H671" s="17" t="n"/>
      <c r="I671" s="17" t="n"/>
      <c r="J671" s="41" t="n"/>
      <c r="K671" s="17" t="n"/>
      <c r="L671" s="17" t="n"/>
      <c r="M671" s="17" t="n"/>
      <c r="N671" s="20" t="n"/>
      <c r="O671" s="42" t="n"/>
      <c r="P671" s="41" t="n"/>
      <c r="Q671" s="41" t="n"/>
      <c r="R671" s="43" t="n"/>
      <c r="S671" s="22">
        <f>IF(COUNTA($A671:$R671)=0,"",IFERROR(IF($J671="","",MAX(0,ROUND((IF(OR($K671="Closed",$K671="Canceled"),IF($P671="",$Q671,$P671),'Settings'!$B$8)-$J671)*1440,0))),""))</f>
        <v/>
      </c>
      <c r="T671" s="44">
        <f>IF(COUNTA($A671:$R671)=0,"",IFERROR(IF($B671="","",MAX(0,ROUND((IF(OR($K671="Closed",$K671="Canceled"),IF($P671="",$Q671,$P671),'Settings'!$B$8)-$B671)*24,1))),""))</f>
        <v/>
      </c>
      <c r="U671" s="44">
        <f>IF(COUNTA($A671:$R671)=0,"",IFERROR(VLOOKUP($I671,'Settings'!$A$12:$B$15,2,FALSE),""))</f>
        <v/>
      </c>
      <c r="V671" s="45">
        <f>IF(COUNTA($A671:$R671)=0,"",IFERROR(IF(OR($B671="",$U671=""),"",$B671+$U671/24),""))</f>
        <v/>
      </c>
      <c r="W671" s="25">
        <f>IF(COUNTA($A671:$R671)=0,"",IFERROR(IF($V671="","",IF(OR($K671="Closed",$K671="Canceled"),IF(IF($P671="",$Q671,$P671)&lt;=$V671,"Met","Missed"),IF('Settings'!$B$8&gt;$V671,"Overdue","Within Target"))),""))</f>
        <v/>
      </c>
      <c r="X671" s="46">
        <f>IF(COUNTA($A671:$R671)=0,"",IFERROR(ROUND($S671/60*'Settings'!$B$5,2),0))</f>
        <v/>
      </c>
      <c r="Y671" s="46">
        <f>IF(COUNTA($A671:$R671)=0,"",IFERROR($R671+$X671,0))</f>
        <v/>
      </c>
      <c r="Z671" s="25">
        <f>IF(COUNTA($A671:$R671)=0,"",IFERROR(IF(OR($K671="Closed",$K671="Canceled"),"No",IF($O671="","Missing Due Date",IF(INT($O671)&lt;INT('Settings'!$B$8),"Overdue",IF(INT($O671)=INT('Settings'!$B$8),"Due Today",IF(INT($O671)&lt;=INT('Settings'!$B$8)+'Settings'!$B$6,"Due Soon","Upcoming"))))),"Check date"))</f>
        <v/>
      </c>
      <c r="AA671" s="27">
        <f>IF(COUNTA($A671:$R671)=0,"",IF($A671="","Missing ID",IF(COUNTIF($A$5:$A$1004,$A671)&gt;1,"Duplicate ID",IF(OR($B671="",$C671="",$D671="",$H671="",$I671="",$K671="",$L671="",$Q671=""),"Missing required field",IF(AND($K671="Closed",$P671=""),"Closed without Resolved At",IF(AND($P671&lt;&gt;"",$P671&lt;$B671),"Resolved before Reported",IF(AND($Q671&lt;&gt;"",$Q671&lt;$B671),"Last Updated before Reported","OK")))))))</f>
        <v/>
      </c>
    </row>
    <row r="672">
      <c r="A672" s="17" t="n"/>
      <c r="B672" s="41" t="n"/>
      <c r="C672" s="42" t="n"/>
      <c r="D672" s="17" t="n"/>
      <c r="E672" s="20" t="n"/>
      <c r="F672" s="17" t="n"/>
      <c r="G672" s="17" t="n"/>
      <c r="H672" s="17" t="n"/>
      <c r="I672" s="17" t="n"/>
      <c r="J672" s="41" t="n"/>
      <c r="K672" s="17" t="n"/>
      <c r="L672" s="17" t="n"/>
      <c r="M672" s="17" t="n"/>
      <c r="N672" s="20" t="n"/>
      <c r="O672" s="42" t="n"/>
      <c r="P672" s="41" t="n"/>
      <c r="Q672" s="41" t="n"/>
      <c r="R672" s="43" t="n"/>
      <c r="S672" s="22">
        <f>IF(COUNTA($A672:$R672)=0,"",IFERROR(IF($J672="","",MAX(0,ROUND((IF(OR($K672="Closed",$K672="Canceled"),IF($P672="",$Q672,$P672),'Settings'!$B$8)-$J672)*1440,0))),""))</f>
        <v/>
      </c>
      <c r="T672" s="44">
        <f>IF(COUNTA($A672:$R672)=0,"",IFERROR(IF($B672="","",MAX(0,ROUND((IF(OR($K672="Closed",$K672="Canceled"),IF($P672="",$Q672,$P672),'Settings'!$B$8)-$B672)*24,1))),""))</f>
        <v/>
      </c>
      <c r="U672" s="44">
        <f>IF(COUNTA($A672:$R672)=0,"",IFERROR(VLOOKUP($I672,'Settings'!$A$12:$B$15,2,FALSE),""))</f>
        <v/>
      </c>
      <c r="V672" s="45">
        <f>IF(COUNTA($A672:$R672)=0,"",IFERROR(IF(OR($B672="",$U672=""),"",$B672+$U672/24),""))</f>
        <v/>
      </c>
      <c r="W672" s="25">
        <f>IF(COUNTA($A672:$R672)=0,"",IFERROR(IF($V672="","",IF(OR($K672="Closed",$K672="Canceled"),IF(IF($P672="",$Q672,$P672)&lt;=$V672,"Met","Missed"),IF('Settings'!$B$8&gt;$V672,"Overdue","Within Target"))),""))</f>
        <v/>
      </c>
      <c r="X672" s="46">
        <f>IF(COUNTA($A672:$R672)=0,"",IFERROR(ROUND($S672/60*'Settings'!$B$5,2),0))</f>
        <v/>
      </c>
      <c r="Y672" s="46">
        <f>IF(COUNTA($A672:$R672)=0,"",IFERROR($R672+$X672,0))</f>
        <v/>
      </c>
      <c r="Z672" s="25">
        <f>IF(COUNTA($A672:$R672)=0,"",IFERROR(IF(OR($K672="Closed",$K672="Canceled"),"No",IF($O672="","Missing Due Date",IF(INT($O672)&lt;INT('Settings'!$B$8),"Overdue",IF(INT($O672)=INT('Settings'!$B$8),"Due Today",IF(INT($O672)&lt;=INT('Settings'!$B$8)+'Settings'!$B$6,"Due Soon","Upcoming"))))),"Check date"))</f>
        <v/>
      </c>
      <c r="AA672" s="27">
        <f>IF(COUNTA($A672:$R672)=0,"",IF($A672="","Missing ID",IF(COUNTIF($A$5:$A$1004,$A672)&gt;1,"Duplicate ID",IF(OR($B672="",$C672="",$D672="",$H672="",$I672="",$K672="",$L672="",$Q672=""),"Missing required field",IF(AND($K672="Closed",$P672=""),"Closed without Resolved At",IF(AND($P672&lt;&gt;"",$P672&lt;$B672),"Resolved before Reported",IF(AND($Q672&lt;&gt;"",$Q672&lt;$B672),"Last Updated before Reported","OK")))))))</f>
        <v/>
      </c>
    </row>
    <row r="673">
      <c r="A673" s="17" t="n"/>
      <c r="B673" s="41" t="n"/>
      <c r="C673" s="42" t="n"/>
      <c r="D673" s="17" t="n"/>
      <c r="E673" s="20" t="n"/>
      <c r="F673" s="17" t="n"/>
      <c r="G673" s="17" t="n"/>
      <c r="H673" s="17" t="n"/>
      <c r="I673" s="17" t="n"/>
      <c r="J673" s="41" t="n"/>
      <c r="K673" s="17" t="n"/>
      <c r="L673" s="17" t="n"/>
      <c r="M673" s="17" t="n"/>
      <c r="N673" s="20" t="n"/>
      <c r="O673" s="42" t="n"/>
      <c r="P673" s="41" t="n"/>
      <c r="Q673" s="41" t="n"/>
      <c r="R673" s="43" t="n"/>
      <c r="S673" s="22">
        <f>IF(COUNTA($A673:$R673)=0,"",IFERROR(IF($J673="","",MAX(0,ROUND((IF(OR($K673="Closed",$K673="Canceled"),IF($P673="",$Q673,$P673),'Settings'!$B$8)-$J673)*1440,0))),""))</f>
        <v/>
      </c>
      <c r="T673" s="44">
        <f>IF(COUNTA($A673:$R673)=0,"",IFERROR(IF($B673="","",MAX(0,ROUND((IF(OR($K673="Closed",$K673="Canceled"),IF($P673="",$Q673,$P673),'Settings'!$B$8)-$B673)*24,1))),""))</f>
        <v/>
      </c>
      <c r="U673" s="44">
        <f>IF(COUNTA($A673:$R673)=0,"",IFERROR(VLOOKUP($I673,'Settings'!$A$12:$B$15,2,FALSE),""))</f>
        <v/>
      </c>
      <c r="V673" s="45">
        <f>IF(COUNTA($A673:$R673)=0,"",IFERROR(IF(OR($B673="",$U673=""),"",$B673+$U673/24),""))</f>
        <v/>
      </c>
      <c r="W673" s="25">
        <f>IF(COUNTA($A673:$R673)=0,"",IFERROR(IF($V673="","",IF(OR($K673="Closed",$K673="Canceled"),IF(IF($P673="",$Q673,$P673)&lt;=$V673,"Met","Missed"),IF('Settings'!$B$8&gt;$V673,"Overdue","Within Target"))),""))</f>
        <v/>
      </c>
      <c r="X673" s="46">
        <f>IF(COUNTA($A673:$R673)=0,"",IFERROR(ROUND($S673/60*'Settings'!$B$5,2),0))</f>
        <v/>
      </c>
      <c r="Y673" s="46">
        <f>IF(COUNTA($A673:$R673)=0,"",IFERROR($R673+$X673,0))</f>
        <v/>
      </c>
      <c r="Z673" s="25">
        <f>IF(COUNTA($A673:$R673)=0,"",IFERROR(IF(OR($K673="Closed",$K673="Canceled"),"No",IF($O673="","Missing Due Date",IF(INT($O673)&lt;INT('Settings'!$B$8),"Overdue",IF(INT($O673)=INT('Settings'!$B$8),"Due Today",IF(INT($O673)&lt;=INT('Settings'!$B$8)+'Settings'!$B$6,"Due Soon","Upcoming"))))),"Check date"))</f>
        <v/>
      </c>
      <c r="AA673" s="27">
        <f>IF(COUNTA($A673:$R673)=0,"",IF($A673="","Missing ID",IF(COUNTIF($A$5:$A$1004,$A673)&gt;1,"Duplicate ID",IF(OR($B673="",$C673="",$D673="",$H673="",$I673="",$K673="",$L673="",$Q673=""),"Missing required field",IF(AND($K673="Closed",$P673=""),"Closed without Resolved At",IF(AND($P673&lt;&gt;"",$P673&lt;$B673),"Resolved before Reported",IF(AND($Q673&lt;&gt;"",$Q673&lt;$B673),"Last Updated before Reported","OK")))))))</f>
        <v/>
      </c>
    </row>
    <row r="674">
      <c r="A674" s="17" t="n"/>
      <c r="B674" s="41" t="n"/>
      <c r="C674" s="42" t="n"/>
      <c r="D674" s="17" t="n"/>
      <c r="E674" s="20" t="n"/>
      <c r="F674" s="17" t="n"/>
      <c r="G674" s="17" t="n"/>
      <c r="H674" s="17" t="n"/>
      <c r="I674" s="17" t="n"/>
      <c r="J674" s="41" t="n"/>
      <c r="K674" s="17" t="n"/>
      <c r="L674" s="17" t="n"/>
      <c r="M674" s="17" t="n"/>
      <c r="N674" s="20" t="n"/>
      <c r="O674" s="42" t="n"/>
      <c r="P674" s="41" t="n"/>
      <c r="Q674" s="41" t="n"/>
      <c r="R674" s="43" t="n"/>
      <c r="S674" s="22">
        <f>IF(COUNTA($A674:$R674)=0,"",IFERROR(IF($J674="","",MAX(0,ROUND((IF(OR($K674="Closed",$K674="Canceled"),IF($P674="",$Q674,$P674),'Settings'!$B$8)-$J674)*1440,0))),""))</f>
        <v/>
      </c>
      <c r="T674" s="44">
        <f>IF(COUNTA($A674:$R674)=0,"",IFERROR(IF($B674="","",MAX(0,ROUND((IF(OR($K674="Closed",$K674="Canceled"),IF($P674="",$Q674,$P674),'Settings'!$B$8)-$B674)*24,1))),""))</f>
        <v/>
      </c>
      <c r="U674" s="44">
        <f>IF(COUNTA($A674:$R674)=0,"",IFERROR(VLOOKUP($I674,'Settings'!$A$12:$B$15,2,FALSE),""))</f>
        <v/>
      </c>
      <c r="V674" s="45">
        <f>IF(COUNTA($A674:$R674)=0,"",IFERROR(IF(OR($B674="",$U674=""),"",$B674+$U674/24),""))</f>
        <v/>
      </c>
      <c r="W674" s="25">
        <f>IF(COUNTA($A674:$R674)=0,"",IFERROR(IF($V674="","",IF(OR($K674="Closed",$K674="Canceled"),IF(IF($P674="",$Q674,$P674)&lt;=$V674,"Met","Missed"),IF('Settings'!$B$8&gt;$V674,"Overdue","Within Target"))),""))</f>
        <v/>
      </c>
      <c r="X674" s="46">
        <f>IF(COUNTA($A674:$R674)=0,"",IFERROR(ROUND($S674/60*'Settings'!$B$5,2),0))</f>
        <v/>
      </c>
      <c r="Y674" s="46">
        <f>IF(COUNTA($A674:$R674)=0,"",IFERROR($R674+$X674,0))</f>
        <v/>
      </c>
      <c r="Z674" s="25">
        <f>IF(COUNTA($A674:$R674)=0,"",IFERROR(IF(OR($K674="Closed",$K674="Canceled"),"No",IF($O674="","Missing Due Date",IF(INT($O674)&lt;INT('Settings'!$B$8),"Overdue",IF(INT($O674)=INT('Settings'!$B$8),"Due Today",IF(INT($O674)&lt;=INT('Settings'!$B$8)+'Settings'!$B$6,"Due Soon","Upcoming"))))),"Check date"))</f>
        <v/>
      </c>
      <c r="AA674" s="27">
        <f>IF(COUNTA($A674:$R674)=0,"",IF($A674="","Missing ID",IF(COUNTIF($A$5:$A$1004,$A674)&gt;1,"Duplicate ID",IF(OR($B674="",$C674="",$D674="",$H674="",$I674="",$K674="",$L674="",$Q674=""),"Missing required field",IF(AND($K674="Closed",$P674=""),"Closed without Resolved At",IF(AND($P674&lt;&gt;"",$P674&lt;$B674),"Resolved before Reported",IF(AND($Q674&lt;&gt;"",$Q674&lt;$B674),"Last Updated before Reported","OK")))))))</f>
        <v/>
      </c>
    </row>
    <row r="675">
      <c r="A675" s="17" t="n"/>
      <c r="B675" s="41" t="n"/>
      <c r="C675" s="42" t="n"/>
      <c r="D675" s="17" t="n"/>
      <c r="E675" s="20" t="n"/>
      <c r="F675" s="17" t="n"/>
      <c r="G675" s="17" t="n"/>
      <c r="H675" s="17" t="n"/>
      <c r="I675" s="17" t="n"/>
      <c r="J675" s="41" t="n"/>
      <c r="K675" s="17" t="n"/>
      <c r="L675" s="17" t="n"/>
      <c r="M675" s="17" t="n"/>
      <c r="N675" s="20" t="n"/>
      <c r="O675" s="42" t="n"/>
      <c r="P675" s="41" t="n"/>
      <c r="Q675" s="41" t="n"/>
      <c r="R675" s="43" t="n"/>
      <c r="S675" s="22">
        <f>IF(COUNTA($A675:$R675)=0,"",IFERROR(IF($J675="","",MAX(0,ROUND((IF(OR($K675="Closed",$K675="Canceled"),IF($P675="",$Q675,$P675),'Settings'!$B$8)-$J675)*1440,0))),""))</f>
        <v/>
      </c>
      <c r="T675" s="44">
        <f>IF(COUNTA($A675:$R675)=0,"",IFERROR(IF($B675="","",MAX(0,ROUND((IF(OR($K675="Closed",$K675="Canceled"),IF($P675="",$Q675,$P675),'Settings'!$B$8)-$B675)*24,1))),""))</f>
        <v/>
      </c>
      <c r="U675" s="44">
        <f>IF(COUNTA($A675:$R675)=0,"",IFERROR(VLOOKUP($I675,'Settings'!$A$12:$B$15,2,FALSE),""))</f>
        <v/>
      </c>
      <c r="V675" s="45">
        <f>IF(COUNTA($A675:$R675)=0,"",IFERROR(IF(OR($B675="",$U675=""),"",$B675+$U675/24),""))</f>
        <v/>
      </c>
      <c r="W675" s="25">
        <f>IF(COUNTA($A675:$R675)=0,"",IFERROR(IF($V675="","",IF(OR($K675="Closed",$K675="Canceled"),IF(IF($P675="",$Q675,$P675)&lt;=$V675,"Met","Missed"),IF('Settings'!$B$8&gt;$V675,"Overdue","Within Target"))),""))</f>
        <v/>
      </c>
      <c r="X675" s="46">
        <f>IF(COUNTA($A675:$R675)=0,"",IFERROR(ROUND($S675/60*'Settings'!$B$5,2),0))</f>
        <v/>
      </c>
      <c r="Y675" s="46">
        <f>IF(COUNTA($A675:$R675)=0,"",IFERROR($R675+$X675,0))</f>
        <v/>
      </c>
      <c r="Z675" s="25">
        <f>IF(COUNTA($A675:$R675)=0,"",IFERROR(IF(OR($K675="Closed",$K675="Canceled"),"No",IF($O675="","Missing Due Date",IF(INT($O675)&lt;INT('Settings'!$B$8),"Overdue",IF(INT($O675)=INT('Settings'!$B$8),"Due Today",IF(INT($O675)&lt;=INT('Settings'!$B$8)+'Settings'!$B$6,"Due Soon","Upcoming"))))),"Check date"))</f>
        <v/>
      </c>
      <c r="AA675" s="27">
        <f>IF(COUNTA($A675:$R675)=0,"",IF($A675="","Missing ID",IF(COUNTIF($A$5:$A$1004,$A675)&gt;1,"Duplicate ID",IF(OR($B675="",$C675="",$D675="",$H675="",$I675="",$K675="",$L675="",$Q675=""),"Missing required field",IF(AND($K675="Closed",$P675=""),"Closed without Resolved At",IF(AND($P675&lt;&gt;"",$P675&lt;$B675),"Resolved before Reported",IF(AND($Q675&lt;&gt;"",$Q675&lt;$B675),"Last Updated before Reported","OK")))))))</f>
        <v/>
      </c>
    </row>
    <row r="676">
      <c r="A676" s="17" t="n"/>
      <c r="B676" s="41" t="n"/>
      <c r="C676" s="42" t="n"/>
      <c r="D676" s="17" t="n"/>
      <c r="E676" s="20" t="n"/>
      <c r="F676" s="17" t="n"/>
      <c r="G676" s="17" t="n"/>
      <c r="H676" s="17" t="n"/>
      <c r="I676" s="17" t="n"/>
      <c r="J676" s="41" t="n"/>
      <c r="K676" s="17" t="n"/>
      <c r="L676" s="17" t="n"/>
      <c r="M676" s="17" t="n"/>
      <c r="N676" s="20" t="n"/>
      <c r="O676" s="42" t="n"/>
      <c r="P676" s="41" t="n"/>
      <c r="Q676" s="41" t="n"/>
      <c r="R676" s="43" t="n"/>
      <c r="S676" s="22">
        <f>IF(COUNTA($A676:$R676)=0,"",IFERROR(IF($J676="","",MAX(0,ROUND((IF(OR($K676="Closed",$K676="Canceled"),IF($P676="",$Q676,$P676),'Settings'!$B$8)-$J676)*1440,0))),""))</f>
        <v/>
      </c>
      <c r="T676" s="44">
        <f>IF(COUNTA($A676:$R676)=0,"",IFERROR(IF($B676="","",MAX(0,ROUND((IF(OR($K676="Closed",$K676="Canceled"),IF($P676="",$Q676,$P676),'Settings'!$B$8)-$B676)*24,1))),""))</f>
        <v/>
      </c>
      <c r="U676" s="44">
        <f>IF(COUNTA($A676:$R676)=0,"",IFERROR(VLOOKUP($I676,'Settings'!$A$12:$B$15,2,FALSE),""))</f>
        <v/>
      </c>
      <c r="V676" s="45">
        <f>IF(COUNTA($A676:$R676)=0,"",IFERROR(IF(OR($B676="",$U676=""),"",$B676+$U676/24),""))</f>
        <v/>
      </c>
      <c r="W676" s="25">
        <f>IF(COUNTA($A676:$R676)=0,"",IFERROR(IF($V676="","",IF(OR($K676="Closed",$K676="Canceled"),IF(IF($P676="",$Q676,$P676)&lt;=$V676,"Met","Missed"),IF('Settings'!$B$8&gt;$V676,"Overdue","Within Target"))),""))</f>
        <v/>
      </c>
      <c r="X676" s="46">
        <f>IF(COUNTA($A676:$R676)=0,"",IFERROR(ROUND($S676/60*'Settings'!$B$5,2),0))</f>
        <v/>
      </c>
      <c r="Y676" s="46">
        <f>IF(COUNTA($A676:$R676)=0,"",IFERROR($R676+$X676,0))</f>
        <v/>
      </c>
      <c r="Z676" s="25">
        <f>IF(COUNTA($A676:$R676)=0,"",IFERROR(IF(OR($K676="Closed",$K676="Canceled"),"No",IF($O676="","Missing Due Date",IF(INT($O676)&lt;INT('Settings'!$B$8),"Overdue",IF(INT($O676)=INT('Settings'!$B$8),"Due Today",IF(INT($O676)&lt;=INT('Settings'!$B$8)+'Settings'!$B$6,"Due Soon","Upcoming"))))),"Check date"))</f>
        <v/>
      </c>
      <c r="AA676" s="27">
        <f>IF(COUNTA($A676:$R676)=0,"",IF($A676="","Missing ID",IF(COUNTIF($A$5:$A$1004,$A676)&gt;1,"Duplicate ID",IF(OR($B676="",$C676="",$D676="",$H676="",$I676="",$K676="",$L676="",$Q676=""),"Missing required field",IF(AND($K676="Closed",$P676=""),"Closed without Resolved At",IF(AND($P676&lt;&gt;"",$P676&lt;$B676),"Resolved before Reported",IF(AND($Q676&lt;&gt;"",$Q676&lt;$B676),"Last Updated before Reported","OK")))))))</f>
        <v/>
      </c>
    </row>
    <row r="677">
      <c r="A677" s="17" t="n"/>
      <c r="B677" s="41" t="n"/>
      <c r="C677" s="42" t="n"/>
      <c r="D677" s="17" t="n"/>
      <c r="E677" s="20" t="n"/>
      <c r="F677" s="17" t="n"/>
      <c r="G677" s="17" t="n"/>
      <c r="H677" s="17" t="n"/>
      <c r="I677" s="17" t="n"/>
      <c r="J677" s="41" t="n"/>
      <c r="K677" s="17" t="n"/>
      <c r="L677" s="17" t="n"/>
      <c r="M677" s="17" t="n"/>
      <c r="N677" s="20" t="n"/>
      <c r="O677" s="42" t="n"/>
      <c r="P677" s="41" t="n"/>
      <c r="Q677" s="41" t="n"/>
      <c r="R677" s="43" t="n"/>
      <c r="S677" s="22">
        <f>IF(COUNTA($A677:$R677)=0,"",IFERROR(IF($J677="","",MAX(0,ROUND((IF(OR($K677="Closed",$K677="Canceled"),IF($P677="",$Q677,$P677),'Settings'!$B$8)-$J677)*1440,0))),""))</f>
        <v/>
      </c>
      <c r="T677" s="44">
        <f>IF(COUNTA($A677:$R677)=0,"",IFERROR(IF($B677="","",MAX(0,ROUND((IF(OR($K677="Closed",$K677="Canceled"),IF($P677="",$Q677,$P677),'Settings'!$B$8)-$B677)*24,1))),""))</f>
        <v/>
      </c>
      <c r="U677" s="44">
        <f>IF(COUNTA($A677:$R677)=0,"",IFERROR(VLOOKUP($I677,'Settings'!$A$12:$B$15,2,FALSE),""))</f>
        <v/>
      </c>
      <c r="V677" s="45">
        <f>IF(COUNTA($A677:$R677)=0,"",IFERROR(IF(OR($B677="",$U677=""),"",$B677+$U677/24),""))</f>
        <v/>
      </c>
      <c r="W677" s="25">
        <f>IF(COUNTA($A677:$R677)=0,"",IFERROR(IF($V677="","",IF(OR($K677="Closed",$K677="Canceled"),IF(IF($P677="",$Q677,$P677)&lt;=$V677,"Met","Missed"),IF('Settings'!$B$8&gt;$V677,"Overdue","Within Target"))),""))</f>
        <v/>
      </c>
      <c r="X677" s="46">
        <f>IF(COUNTA($A677:$R677)=0,"",IFERROR(ROUND($S677/60*'Settings'!$B$5,2),0))</f>
        <v/>
      </c>
      <c r="Y677" s="46">
        <f>IF(COUNTA($A677:$R677)=0,"",IFERROR($R677+$X677,0))</f>
        <v/>
      </c>
      <c r="Z677" s="25">
        <f>IF(COUNTA($A677:$R677)=0,"",IFERROR(IF(OR($K677="Closed",$K677="Canceled"),"No",IF($O677="","Missing Due Date",IF(INT($O677)&lt;INT('Settings'!$B$8),"Overdue",IF(INT($O677)=INT('Settings'!$B$8),"Due Today",IF(INT($O677)&lt;=INT('Settings'!$B$8)+'Settings'!$B$6,"Due Soon","Upcoming"))))),"Check date"))</f>
        <v/>
      </c>
      <c r="AA677" s="27">
        <f>IF(COUNTA($A677:$R677)=0,"",IF($A677="","Missing ID",IF(COUNTIF($A$5:$A$1004,$A677)&gt;1,"Duplicate ID",IF(OR($B677="",$C677="",$D677="",$H677="",$I677="",$K677="",$L677="",$Q677=""),"Missing required field",IF(AND($K677="Closed",$P677=""),"Closed without Resolved At",IF(AND($P677&lt;&gt;"",$P677&lt;$B677),"Resolved before Reported",IF(AND($Q677&lt;&gt;"",$Q677&lt;$B677),"Last Updated before Reported","OK")))))))</f>
        <v/>
      </c>
    </row>
    <row r="678">
      <c r="A678" s="17" t="n"/>
      <c r="B678" s="41" t="n"/>
      <c r="C678" s="42" t="n"/>
      <c r="D678" s="17" t="n"/>
      <c r="E678" s="20" t="n"/>
      <c r="F678" s="17" t="n"/>
      <c r="G678" s="17" t="n"/>
      <c r="H678" s="17" t="n"/>
      <c r="I678" s="17" t="n"/>
      <c r="J678" s="41" t="n"/>
      <c r="K678" s="17" t="n"/>
      <c r="L678" s="17" t="n"/>
      <c r="M678" s="17" t="n"/>
      <c r="N678" s="20" t="n"/>
      <c r="O678" s="42" t="n"/>
      <c r="P678" s="41" t="n"/>
      <c r="Q678" s="41" t="n"/>
      <c r="R678" s="43" t="n"/>
      <c r="S678" s="22">
        <f>IF(COUNTA($A678:$R678)=0,"",IFERROR(IF($J678="","",MAX(0,ROUND((IF(OR($K678="Closed",$K678="Canceled"),IF($P678="",$Q678,$P678),'Settings'!$B$8)-$J678)*1440,0))),""))</f>
        <v/>
      </c>
      <c r="T678" s="44">
        <f>IF(COUNTA($A678:$R678)=0,"",IFERROR(IF($B678="","",MAX(0,ROUND((IF(OR($K678="Closed",$K678="Canceled"),IF($P678="",$Q678,$P678),'Settings'!$B$8)-$B678)*24,1))),""))</f>
        <v/>
      </c>
      <c r="U678" s="44">
        <f>IF(COUNTA($A678:$R678)=0,"",IFERROR(VLOOKUP($I678,'Settings'!$A$12:$B$15,2,FALSE),""))</f>
        <v/>
      </c>
      <c r="V678" s="45">
        <f>IF(COUNTA($A678:$R678)=0,"",IFERROR(IF(OR($B678="",$U678=""),"",$B678+$U678/24),""))</f>
        <v/>
      </c>
      <c r="W678" s="25">
        <f>IF(COUNTA($A678:$R678)=0,"",IFERROR(IF($V678="","",IF(OR($K678="Closed",$K678="Canceled"),IF(IF($P678="",$Q678,$P678)&lt;=$V678,"Met","Missed"),IF('Settings'!$B$8&gt;$V678,"Overdue","Within Target"))),""))</f>
        <v/>
      </c>
      <c r="X678" s="46">
        <f>IF(COUNTA($A678:$R678)=0,"",IFERROR(ROUND($S678/60*'Settings'!$B$5,2),0))</f>
        <v/>
      </c>
      <c r="Y678" s="46">
        <f>IF(COUNTA($A678:$R678)=0,"",IFERROR($R678+$X678,0))</f>
        <v/>
      </c>
      <c r="Z678" s="25">
        <f>IF(COUNTA($A678:$R678)=0,"",IFERROR(IF(OR($K678="Closed",$K678="Canceled"),"No",IF($O678="","Missing Due Date",IF(INT($O678)&lt;INT('Settings'!$B$8),"Overdue",IF(INT($O678)=INT('Settings'!$B$8),"Due Today",IF(INT($O678)&lt;=INT('Settings'!$B$8)+'Settings'!$B$6,"Due Soon","Upcoming"))))),"Check date"))</f>
        <v/>
      </c>
      <c r="AA678" s="27">
        <f>IF(COUNTA($A678:$R678)=0,"",IF($A678="","Missing ID",IF(COUNTIF($A$5:$A$1004,$A678)&gt;1,"Duplicate ID",IF(OR($B678="",$C678="",$D678="",$H678="",$I678="",$K678="",$L678="",$Q678=""),"Missing required field",IF(AND($K678="Closed",$P678=""),"Closed without Resolved At",IF(AND($P678&lt;&gt;"",$P678&lt;$B678),"Resolved before Reported",IF(AND($Q678&lt;&gt;"",$Q678&lt;$B678),"Last Updated before Reported","OK")))))))</f>
        <v/>
      </c>
    </row>
    <row r="679">
      <c r="A679" s="17" t="n"/>
      <c r="B679" s="41" t="n"/>
      <c r="C679" s="42" t="n"/>
      <c r="D679" s="17" t="n"/>
      <c r="E679" s="20" t="n"/>
      <c r="F679" s="17" t="n"/>
      <c r="G679" s="17" t="n"/>
      <c r="H679" s="17" t="n"/>
      <c r="I679" s="17" t="n"/>
      <c r="J679" s="41" t="n"/>
      <c r="K679" s="17" t="n"/>
      <c r="L679" s="17" t="n"/>
      <c r="M679" s="17" t="n"/>
      <c r="N679" s="20" t="n"/>
      <c r="O679" s="42" t="n"/>
      <c r="P679" s="41" t="n"/>
      <c r="Q679" s="41" t="n"/>
      <c r="R679" s="43" t="n"/>
      <c r="S679" s="22">
        <f>IF(COUNTA($A679:$R679)=0,"",IFERROR(IF($J679="","",MAX(0,ROUND((IF(OR($K679="Closed",$K679="Canceled"),IF($P679="",$Q679,$P679),'Settings'!$B$8)-$J679)*1440,0))),""))</f>
        <v/>
      </c>
      <c r="T679" s="44">
        <f>IF(COUNTA($A679:$R679)=0,"",IFERROR(IF($B679="","",MAX(0,ROUND((IF(OR($K679="Closed",$K679="Canceled"),IF($P679="",$Q679,$P679),'Settings'!$B$8)-$B679)*24,1))),""))</f>
        <v/>
      </c>
      <c r="U679" s="44">
        <f>IF(COUNTA($A679:$R679)=0,"",IFERROR(VLOOKUP($I679,'Settings'!$A$12:$B$15,2,FALSE),""))</f>
        <v/>
      </c>
      <c r="V679" s="45">
        <f>IF(COUNTA($A679:$R679)=0,"",IFERROR(IF(OR($B679="",$U679=""),"",$B679+$U679/24),""))</f>
        <v/>
      </c>
      <c r="W679" s="25">
        <f>IF(COUNTA($A679:$R679)=0,"",IFERROR(IF($V679="","",IF(OR($K679="Closed",$K679="Canceled"),IF(IF($P679="",$Q679,$P679)&lt;=$V679,"Met","Missed"),IF('Settings'!$B$8&gt;$V679,"Overdue","Within Target"))),""))</f>
        <v/>
      </c>
      <c r="X679" s="46">
        <f>IF(COUNTA($A679:$R679)=0,"",IFERROR(ROUND($S679/60*'Settings'!$B$5,2),0))</f>
        <v/>
      </c>
      <c r="Y679" s="46">
        <f>IF(COUNTA($A679:$R679)=0,"",IFERROR($R679+$X679,0))</f>
        <v/>
      </c>
      <c r="Z679" s="25">
        <f>IF(COUNTA($A679:$R679)=0,"",IFERROR(IF(OR($K679="Closed",$K679="Canceled"),"No",IF($O679="","Missing Due Date",IF(INT($O679)&lt;INT('Settings'!$B$8),"Overdue",IF(INT($O679)=INT('Settings'!$B$8),"Due Today",IF(INT($O679)&lt;=INT('Settings'!$B$8)+'Settings'!$B$6,"Due Soon","Upcoming"))))),"Check date"))</f>
        <v/>
      </c>
      <c r="AA679" s="27">
        <f>IF(COUNTA($A679:$R679)=0,"",IF($A679="","Missing ID",IF(COUNTIF($A$5:$A$1004,$A679)&gt;1,"Duplicate ID",IF(OR($B679="",$C679="",$D679="",$H679="",$I679="",$K679="",$L679="",$Q679=""),"Missing required field",IF(AND($K679="Closed",$P679=""),"Closed without Resolved At",IF(AND($P679&lt;&gt;"",$P679&lt;$B679),"Resolved before Reported",IF(AND($Q679&lt;&gt;"",$Q679&lt;$B679),"Last Updated before Reported","OK")))))))</f>
        <v/>
      </c>
    </row>
    <row r="680">
      <c r="A680" s="17" t="n"/>
      <c r="B680" s="41" t="n"/>
      <c r="C680" s="42" t="n"/>
      <c r="D680" s="17" t="n"/>
      <c r="E680" s="20" t="n"/>
      <c r="F680" s="17" t="n"/>
      <c r="G680" s="17" t="n"/>
      <c r="H680" s="17" t="n"/>
      <c r="I680" s="17" t="n"/>
      <c r="J680" s="41" t="n"/>
      <c r="K680" s="17" t="n"/>
      <c r="L680" s="17" t="n"/>
      <c r="M680" s="17" t="n"/>
      <c r="N680" s="20" t="n"/>
      <c r="O680" s="42" t="n"/>
      <c r="P680" s="41" t="n"/>
      <c r="Q680" s="41" t="n"/>
      <c r="R680" s="43" t="n"/>
      <c r="S680" s="22">
        <f>IF(COUNTA($A680:$R680)=0,"",IFERROR(IF($J680="","",MAX(0,ROUND((IF(OR($K680="Closed",$K680="Canceled"),IF($P680="",$Q680,$P680),'Settings'!$B$8)-$J680)*1440,0))),""))</f>
        <v/>
      </c>
      <c r="T680" s="44">
        <f>IF(COUNTA($A680:$R680)=0,"",IFERROR(IF($B680="","",MAX(0,ROUND((IF(OR($K680="Closed",$K680="Canceled"),IF($P680="",$Q680,$P680),'Settings'!$B$8)-$B680)*24,1))),""))</f>
        <v/>
      </c>
      <c r="U680" s="44">
        <f>IF(COUNTA($A680:$R680)=0,"",IFERROR(VLOOKUP($I680,'Settings'!$A$12:$B$15,2,FALSE),""))</f>
        <v/>
      </c>
      <c r="V680" s="45">
        <f>IF(COUNTA($A680:$R680)=0,"",IFERROR(IF(OR($B680="",$U680=""),"",$B680+$U680/24),""))</f>
        <v/>
      </c>
      <c r="W680" s="25">
        <f>IF(COUNTA($A680:$R680)=0,"",IFERROR(IF($V680="","",IF(OR($K680="Closed",$K680="Canceled"),IF(IF($P680="",$Q680,$P680)&lt;=$V680,"Met","Missed"),IF('Settings'!$B$8&gt;$V680,"Overdue","Within Target"))),""))</f>
        <v/>
      </c>
      <c r="X680" s="46">
        <f>IF(COUNTA($A680:$R680)=0,"",IFERROR(ROUND($S680/60*'Settings'!$B$5,2),0))</f>
        <v/>
      </c>
      <c r="Y680" s="46">
        <f>IF(COUNTA($A680:$R680)=0,"",IFERROR($R680+$X680,0))</f>
        <v/>
      </c>
      <c r="Z680" s="25">
        <f>IF(COUNTA($A680:$R680)=0,"",IFERROR(IF(OR($K680="Closed",$K680="Canceled"),"No",IF($O680="","Missing Due Date",IF(INT($O680)&lt;INT('Settings'!$B$8),"Overdue",IF(INT($O680)=INT('Settings'!$B$8),"Due Today",IF(INT($O680)&lt;=INT('Settings'!$B$8)+'Settings'!$B$6,"Due Soon","Upcoming"))))),"Check date"))</f>
        <v/>
      </c>
      <c r="AA680" s="27">
        <f>IF(COUNTA($A680:$R680)=0,"",IF($A680="","Missing ID",IF(COUNTIF($A$5:$A$1004,$A680)&gt;1,"Duplicate ID",IF(OR($B680="",$C680="",$D680="",$H680="",$I680="",$K680="",$L680="",$Q680=""),"Missing required field",IF(AND($K680="Closed",$P680=""),"Closed without Resolved At",IF(AND($P680&lt;&gt;"",$P680&lt;$B680),"Resolved before Reported",IF(AND($Q680&lt;&gt;"",$Q680&lt;$B680),"Last Updated before Reported","OK")))))))</f>
        <v/>
      </c>
    </row>
    <row r="681">
      <c r="A681" s="17" t="n"/>
      <c r="B681" s="41" t="n"/>
      <c r="C681" s="42" t="n"/>
      <c r="D681" s="17" t="n"/>
      <c r="E681" s="20" t="n"/>
      <c r="F681" s="17" t="n"/>
      <c r="G681" s="17" t="n"/>
      <c r="H681" s="17" t="n"/>
      <c r="I681" s="17" t="n"/>
      <c r="J681" s="41" t="n"/>
      <c r="K681" s="17" t="n"/>
      <c r="L681" s="17" t="n"/>
      <c r="M681" s="17" t="n"/>
      <c r="N681" s="20" t="n"/>
      <c r="O681" s="42" t="n"/>
      <c r="P681" s="41" t="n"/>
      <c r="Q681" s="41" t="n"/>
      <c r="R681" s="43" t="n"/>
      <c r="S681" s="22">
        <f>IF(COUNTA($A681:$R681)=0,"",IFERROR(IF($J681="","",MAX(0,ROUND((IF(OR($K681="Closed",$K681="Canceled"),IF($P681="",$Q681,$P681),'Settings'!$B$8)-$J681)*1440,0))),""))</f>
        <v/>
      </c>
      <c r="T681" s="44">
        <f>IF(COUNTA($A681:$R681)=0,"",IFERROR(IF($B681="","",MAX(0,ROUND((IF(OR($K681="Closed",$K681="Canceled"),IF($P681="",$Q681,$P681),'Settings'!$B$8)-$B681)*24,1))),""))</f>
        <v/>
      </c>
      <c r="U681" s="44">
        <f>IF(COUNTA($A681:$R681)=0,"",IFERROR(VLOOKUP($I681,'Settings'!$A$12:$B$15,2,FALSE),""))</f>
        <v/>
      </c>
      <c r="V681" s="45">
        <f>IF(COUNTA($A681:$R681)=0,"",IFERROR(IF(OR($B681="",$U681=""),"",$B681+$U681/24),""))</f>
        <v/>
      </c>
      <c r="W681" s="25">
        <f>IF(COUNTA($A681:$R681)=0,"",IFERROR(IF($V681="","",IF(OR($K681="Closed",$K681="Canceled"),IF(IF($P681="",$Q681,$P681)&lt;=$V681,"Met","Missed"),IF('Settings'!$B$8&gt;$V681,"Overdue","Within Target"))),""))</f>
        <v/>
      </c>
      <c r="X681" s="46">
        <f>IF(COUNTA($A681:$R681)=0,"",IFERROR(ROUND($S681/60*'Settings'!$B$5,2),0))</f>
        <v/>
      </c>
      <c r="Y681" s="46">
        <f>IF(COUNTA($A681:$R681)=0,"",IFERROR($R681+$X681,0))</f>
        <v/>
      </c>
      <c r="Z681" s="25">
        <f>IF(COUNTA($A681:$R681)=0,"",IFERROR(IF(OR($K681="Closed",$K681="Canceled"),"No",IF($O681="","Missing Due Date",IF(INT($O681)&lt;INT('Settings'!$B$8),"Overdue",IF(INT($O681)=INT('Settings'!$B$8),"Due Today",IF(INT($O681)&lt;=INT('Settings'!$B$8)+'Settings'!$B$6,"Due Soon","Upcoming"))))),"Check date"))</f>
        <v/>
      </c>
      <c r="AA681" s="27">
        <f>IF(COUNTA($A681:$R681)=0,"",IF($A681="","Missing ID",IF(COUNTIF($A$5:$A$1004,$A681)&gt;1,"Duplicate ID",IF(OR($B681="",$C681="",$D681="",$H681="",$I681="",$K681="",$L681="",$Q681=""),"Missing required field",IF(AND($K681="Closed",$P681=""),"Closed without Resolved At",IF(AND($P681&lt;&gt;"",$P681&lt;$B681),"Resolved before Reported",IF(AND($Q681&lt;&gt;"",$Q681&lt;$B681),"Last Updated before Reported","OK")))))))</f>
        <v/>
      </c>
    </row>
    <row r="682">
      <c r="A682" s="17" t="n"/>
      <c r="B682" s="41" t="n"/>
      <c r="C682" s="42" t="n"/>
      <c r="D682" s="17" t="n"/>
      <c r="E682" s="20" t="n"/>
      <c r="F682" s="17" t="n"/>
      <c r="G682" s="17" t="n"/>
      <c r="H682" s="17" t="n"/>
      <c r="I682" s="17" t="n"/>
      <c r="J682" s="41" t="n"/>
      <c r="K682" s="17" t="n"/>
      <c r="L682" s="17" t="n"/>
      <c r="M682" s="17" t="n"/>
      <c r="N682" s="20" t="n"/>
      <c r="O682" s="42" t="n"/>
      <c r="P682" s="41" t="n"/>
      <c r="Q682" s="41" t="n"/>
      <c r="R682" s="43" t="n"/>
      <c r="S682" s="22">
        <f>IF(COUNTA($A682:$R682)=0,"",IFERROR(IF($J682="","",MAX(0,ROUND((IF(OR($K682="Closed",$K682="Canceled"),IF($P682="",$Q682,$P682),'Settings'!$B$8)-$J682)*1440,0))),""))</f>
        <v/>
      </c>
      <c r="T682" s="44">
        <f>IF(COUNTA($A682:$R682)=0,"",IFERROR(IF($B682="","",MAX(0,ROUND((IF(OR($K682="Closed",$K682="Canceled"),IF($P682="",$Q682,$P682),'Settings'!$B$8)-$B682)*24,1))),""))</f>
        <v/>
      </c>
      <c r="U682" s="44">
        <f>IF(COUNTA($A682:$R682)=0,"",IFERROR(VLOOKUP($I682,'Settings'!$A$12:$B$15,2,FALSE),""))</f>
        <v/>
      </c>
      <c r="V682" s="45">
        <f>IF(COUNTA($A682:$R682)=0,"",IFERROR(IF(OR($B682="",$U682=""),"",$B682+$U682/24),""))</f>
        <v/>
      </c>
      <c r="W682" s="25">
        <f>IF(COUNTA($A682:$R682)=0,"",IFERROR(IF($V682="","",IF(OR($K682="Closed",$K682="Canceled"),IF(IF($P682="",$Q682,$P682)&lt;=$V682,"Met","Missed"),IF('Settings'!$B$8&gt;$V682,"Overdue","Within Target"))),""))</f>
        <v/>
      </c>
      <c r="X682" s="46">
        <f>IF(COUNTA($A682:$R682)=0,"",IFERROR(ROUND($S682/60*'Settings'!$B$5,2),0))</f>
        <v/>
      </c>
      <c r="Y682" s="46">
        <f>IF(COUNTA($A682:$R682)=0,"",IFERROR($R682+$X682,0))</f>
        <v/>
      </c>
      <c r="Z682" s="25">
        <f>IF(COUNTA($A682:$R682)=0,"",IFERROR(IF(OR($K682="Closed",$K682="Canceled"),"No",IF($O682="","Missing Due Date",IF(INT($O682)&lt;INT('Settings'!$B$8),"Overdue",IF(INT($O682)=INT('Settings'!$B$8),"Due Today",IF(INT($O682)&lt;=INT('Settings'!$B$8)+'Settings'!$B$6,"Due Soon","Upcoming"))))),"Check date"))</f>
        <v/>
      </c>
      <c r="AA682" s="27">
        <f>IF(COUNTA($A682:$R682)=0,"",IF($A682="","Missing ID",IF(COUNTIF($A$5:$A$1004,$A682)&gt;1,"Duplicate ID",IF(OR($B682="",$C682="",$D682="",$H682="",$I682="",$K682="",$L682="",$Q682=""),"Missing required field",IF(AND($K682="Closed",$P682=""),"Closed without Resolved At",IF(AND($P682&lt;&gt;"",$P682&lt;$B682),"Resolved before Reported",IF(AND($Q682&lt;&gt;"",$Q682&lt;$B682),"Last Updated before Reported","OK")))))))</f>
        <v/>
      </c>
    </row>
    <row r="683">
      <c r="A683" s="17" t="n"/>
      <c r="B683" s="41" t="n"/>
      <c r="C683" s="42" t="n"/>
      <c r="D683" s="17" t="n"/>
      <c r="E683" s="20" t="n"/>
      <c r="F683" s="17" t="n"/>
      <c r="G683" s="17" t="n"/>
      <c r="H683" s="17" t="n"/>
      <c r="I683" s="17" t="n"/>
      <c r="J683" s="41" t="n"/>
      <c r="K683" s="17" t="n"/>
      <c r="L683" s="17" t="n"/>
      <c r="M683" s="17" t="n"/>
      <c r="N683" s="20" t="n"/>
      <c r="O683" s="42" t="n"/>
      <c r="P683" s="41" t="n"/>
      <c r="Q683" s="41" t="n"/>
      <c r="R683" s="43" t="n"/>
      <c r="S683" s="22">
        <f>IF(COUNTA($A683:$R683)=0,"",IFERROR(IF($J683="","",MAX(0,ROUND((IF(OR($K683="Closed",$K683="Canceled"),IF($P683="",$Q683,$P683),'Settings'!$B$8)-$J683)*1440,0))),""))</f>
        <v/>
      </c>
      <c r="T683" s="44">
        <f>IF(COUNTA($A683:$R683)=0,"",IFERROR(IF($B683="","",MAX(0,ROUND((IF(OR($K683="Closed",$K683="Canceled"),IF($P683="",$Q683,$P683),'Settings'!$B$8)-$B683)*24,1))),""))</f>
        <v/>
      </c>
      <c r="U683" s="44">
        <f>IF(COUNTA($A683:$R683)=0,"",IFERROR(VLOOKUP($I683,'Settings'!$A$12:$B$15,2,FALSE),""))</f>
        <v/>
      </c>
      <c r="V683" s="45">
        <f>IF(COUNTA($A683:$R683)=0,"",IFERROR(IF(OR($B683="",$U683=""),"",$B683+$U683/24),""))</f>
        <v/>
      </c>
      <c r="W683" s="25">
        <f>IF(COUNTA($A683:$R683)=0,"",IFERROR(IF($V683="","",IF(OR($K683="Closed",$K683="Canceled"),IF(IF($P683="",$Q683,$P683)&lt;=$V683,"Met","Missed"),IF('Settings'!$B$8&gt;$V683,"Overdue","Within Target"))),""))</f>
        <v/>
      </c>
      <c r="X683" s="46">
        <f>IF(COUNTA($A683:$R683)=0,"",IFERROR(ROUND($S683/60*'Settings'!$B$5,2),0))</f>
        <v/>
      </c>
      <c r="Y683" s="46">
        <f>IF(COUNTA($A683:$R683)=0,"",IFERROR($R683+$X683,0))</f>
        <v/>
      </c>
      <c r="Z683" s="25">
        <f>IF(COUNTA($A683:$R683)=0,"",IFERROR(IF(OR($K683="Closed",$K683="Canceled"),"No",IF($O683="","Missing Due Date",IF(INT($O683)&lt;INT('Settings'!$B$8),"Overdue",IF(INT($O683)=INT('Settings'!$B$8),"Due Today",IF(INT($O683)&lt;=INT('Settings'!$B$8)+'Settings'!$B$6,"Due Soon","Upcoming"))))),"Check date"))</f>
        <v/>
      </c>
      <c r="AA683" s="27">
        <f>IF(COUNTA($A683:$R683)=0,"",IF($A683="","Missing ID",IF(COUNTIF($A$5:$A$1004,$A683)&gt;1,"Duplicate ID",IF(OR($B683="",$C683="",$D683="",$H683="",$I683="",$K683="",$L683="",$Q683=""),"Missing required field",IF(AND($K683="Closed",$P683=""),"Closed without Resolved At",IF(AND($P683&lt;&gt;"",$P683&lt;$B683),"Resolved before Reported",IF(AND($Q683&lt;&gt;"",$Q683&lt;$B683),"Last Updated before Reported","OK")))))))</f>
        <v/>
      </c>
    </row>
    <row r="684">
      <c r="A684" s="17" t="n"/>
      <c r="B684" s="41" t="n"/>
      <c r="C684" s="42" t="n"/>
      <c r="D684" s="17" t="n"/>
      <c r="E684" s="20" t="n"/>
      <c r="F684" s="17" t="n"/>
      <c r="G684" s="17" t="n"/>
      <c r="H684" s="17" t="n"/>
      <c r="I684" s="17" t="n"/>
      <c r="J684" s="41" t="n"/>
      <c r="K684" s="17" t="n"/>
      <c r="L684" s="17" t="n"/>
      <c r="M684" s="17" t="n"/>
      <c r="N684" s="20" t="n"/>
      <c r="O684" s="42" t="n"/>
      <c r="P684" s="41" t="n"/>
      <c r="Q684" s="41" t="n"/>
      <c r="R684" s="43" t="n"/>
      <c r="S684" s="22">
        <f>IF(COUNTA($A684:$R684)=0,"",IFERROR(IF($J684="","",MAX(0,ROUND((IF(OR($K684="Closed",$K684="Canceled"),IF($P684="",$Q684,$P684),'Settings'!$B$8)-$J684)*1440,0))),""))</f>
        <v/>
      </c>
      <c r="T684" s="44">
        <f>IF(COUNTA($A684:$R684)=0,"",IFERROR(IF($B684="","",MAX(0,ROUND((IF(OR($K684="Closed",$K684="Canceled"),IF($P684="",$Q684,$P684),'Settings'!$B$8)-$B684)*24,1))),""))</f>
        <v/>
      </c>
      <c r="U684" s="44">
        <f>IF(COUNTA($A684:$R684)=0,"",IFERROR(VLOOKUP($I684,'Settings'!$A$12:$B$15,2,FALSE),""))</f>
        <v/>
      </c>
      <c r="V684" s="45">
        <f>IF(COUNTA($A684:$R684)=0,"",IFERROR(IF(OR($B684="",$U684=""),"",$B684+$U684/24),""))</f>
        <v/>
      </c>
      <c r="W684" s="25">
        <f>IF(COUNTA($A684:$R684)=0,"",IFERROR(IF($V684="","",IF(OR($K684="Closed",$K684="Canceled"),IF(IF($P684="",$Q684,$P684)&lt;=$V684,"Met","Missed"),IF('Settings'!$B$8&gt;$V684,"Overdue","Within Target"))),""))</f>
        <v/>
      </c>
      <c r="X684" s="46">
        <f>IF(COUNTA($A684:$R684)=0,"",IFERROR(ROUND($S684/60*'Settings'!$B$5,2),0))</f>
        <v/>
      </c>
      <c r="Y684" s="46">
        <f>IF(COUNTA($A684:$R684)=0,"",IFERROR($R684+$X684,0))</f>
        <v/>
      </c>
      <c r="Z684" s="25">
        <f>IF(COUNTA($A684:$R684)=0,"",IFERROR(IF(OR($K684="Closed",$K684="Canceled"),"No",IF($O684="","Missing Due Date",IF(INT($O684)&lt;INT('Settings'!$B$8),"Overdue",IF(INT($O684)=INT('Settings'!$B$8),"Due Today",IF(INT($O684)&lt;=INT('Settings'!$B$8)+'Settings'!$B$6,"Due Soon","Upcoming"))))),"Check date"))</f>
        <v/>
      </c>
      <c r="AA684" s="27">
        <f>IF(COUNTA($A684:$R684)=0,"",IF($A684="","Missing ID",IF(COUNTIF($A$5:$A$1004,$A684)&gt;1,"Duplicate ID",IF(OR($B684="",$C684="",$D684="",$H684="",$I684="",$K684="",$L684="",$Q684=""),"Missing required field",IF(AND($K684="Closed",$P684=""),"Closed without Resolved At",IF(AND($P684&lt;&gt;"",$P684&lt;$B684),"Resolved before Reported",IF(AND($Q684&lt;&gt;"",$Q684&lt;$B684),"Last Updated before Reported","OK")))))))</f>
        <v/>
      </c>
    </row>
    <row r="685">
      <c r="A685" s="17" t="n"/>
      <c r="B685" s="41" t="n"/>
      <c r="C685" s="42" t="n"/>
      <c r="D685" s="17" t="n"/>
      <c r="E685" s="20" t="n"/>
      <c r="F685" s="17" t="n"/>
      <c r="G685" s="17" t="n"/>
      <c r="H685" s="17" t="n"/>
      <c r="I685" s="17" t="n"/>
      <c r="J685" s="41" t="n"/>
      <c r="K685" s="17" t="n"/>
      <c r="L685" s="17" t="n"/>
      <c r="M685" s="17" t="n"/>
      <c r="N685" s="20" t="n"/>
      <c r="O685" s="42" t="n"/>
      <c r="P685" s="41" t="n"/>
      <c r="Q685" s="41" t="n"/>
      <c r="R685" s="43" t="n"/>
      <c r="S685" s="22">
        <f>IF(COUNTA($A685:$R685)=0,"",IFERROR(IF($J685="","",MAX(0,ROUND((IF(OR($K685="Closed",$K685="Canceled"),IF($P685="",$Q685,$P685),'Settings'!$B$8)-$J685)*1440,0))),""))</f>
        <v/>
      </c>
      <c r="T685" s="44">
        <f>IF(COUNTA($A685:$R685)=0,"",IFERROR(IF($B685="","",MAX(0,ROUND((IF(OR($K685="Closed",$K685="Canceled"),IF($P685="",$Q685,$P685),'Settings'!$B$8)-$B685)*24,1))),""))</f>
        <v/>
      </c>
      <c r="U685" s="44">
        <f>IF(COUNTA($A685:$R685)=0,"",IFERROR(VLOOKUP($I685,'Settings'!$A$12:$B$15,2,FALSE),""))</f>
        <v/>
      </c>
      <c r="V685" s="45">
        <f>IF(COUNTA($A685:$R685)=0,"",IFERROR(IF(OR($B685="",$U685=""),"",$B685+$U685/24),""))</f>
        <v/>
      </c>
      <c r="W685" s="25">
        <f>IF(COUNTA($A685:$R685)=0,"",IFERROR(IF($V685="","",IF(OR($K685="Closed",$K685="Canceled"),IF(IF($P685="",$Q685,$P685)&lt;=$V685,"Met","Missed"),IF('Settings'!$B$8&gt;$V685,"Overdue","Within Target"))),""))</f>
        <v/>
      </c>
      <c r="X685" s="46">
        <f>IF(COUNTA($A685:$R685)=0,"",IFERROR(ROUND($S685/60*'Settings'!$B$5,2),0))</f>
        <v/>
      </c>
      <c r="Y685" s="46">
        <f>IF(COUNTA($A685:$R685)=0,"",IFERROR($R685+$X685,0))</f>
        <v/>
      </c>
      <c r="Z685" s="25">
        <f>IF(COUNTA($A685:$R685)=0,"",IFERROR(IF(OR($K685="Closed",$K685="Canceled"),"No",IF($O685="","Missing Due Date",IF(INT($O685)&lt;INT('Settings'!$B$8),"Overdue",IF(INT($O685)=INT('Settings'!$B$8),"Due Today",IF(INT($O685)&lt;=INT('Settings'!$B$8)+'Settings'!$B$6,"Due Soon","Upcoming"))))),"Check date"))</f>
        <v/>
      </c>
      <c r="AA685" s="27">
        <f>IF(COUNTA($A685:$R685)=0,"",IF($A685="","Missing ID",IF(COUNTIF($A$5:$A$1004,$A685)&gt;1,"Duplicate ID",IF(OR($B685="",$C685="",$D685="",$H685="",$I685="",$K685="",$L685="",$Q685=""),"Missing required field",IF(AND($K685="Closed",$P685=""),"Closed without Resolved At",IF(AND($P685&lt;&gt;"",$P685&lt;$B685),"Resolved before Reported",IF(AND($Q685&lt;&gt;"",$Q685&lt;$B685),"Last Updated before Reported","OK")))))))</f>
        <v/>
      </c>
    </row>
    <row r="686">
      <c r="A686" s="17" t="n"/>
      <c r="B686" s="41" t="n"/>
      <c r="C686" s="42" t="n"/>
      <c r="D686" s="17" t="n"/>
      <c r="E686" s="20" t="n"/>
      <c r="F686" s="17" t="n"/>
      <c r="G686" s="17" t="n"/>
      <c r="H686" s="17" t="n"/>
      <c r="I686" s="17" t="n"/>
      <c r="J686" s="41" t="n"/>
      <c r="K686" s="17" t="n"/>
      <c r="L686" s="17" t="n"/>
      <c r="M686" s="17" t="n"/>
      <c r="N686" s="20" t="n"/>
      <c r="O686" s="42" t="n"/>
      <c r="P686" s="41" t="n"/>
      <c r="Q686" s="41" t="n"/>
      <c r="R686" s="43" t="n"/>
      <c r="S686" s="22">
        <f>IF(COUNTA($A686:$R686)=0,"",IFERROR(IF($J686="","",MAX(0,ROUND((IF(OR($K686="Closed",$K686="Canceled"),IF($P686="",$Q686,$P686),'Settings'!$B$8)-$J686)*1440,0))),""))</f>
        <v/>
      </c>
      <c r="T686" s="44">
        <f>IF(COUNTA($A686:$R686)=0,"",IFERROR(IF($B686="","",MAX(0,ROUND((IF(OR($K686="Closed",$K686="Canceled"),IF($P686="",$Q686,$P686),'Settings'!$B$8)-$B686)*24,1))),""))</f>
        <v/>
      </c>
      <c r="U686" s="44">
        <f>IF(COUNTA($A686:$R686)=0,"",IFERROR(VLOOKUP($I686,'Settings'!$A$12:$B$15,2,FALSE),""))</f>
        <v/>
      </c>
      <c r="V686" s="45">
        <f>IF(COUNTA($A686:$R686)=0,"",IFERROR(IF(OR($B686="",$U686=""),"",$B686+$U686/24),""))</f>
        <v/>
      </c>
      <c r="W686" s="25">
        <f>IF(COUNTA($A686:$R686)=0,"",IFERROR(IF($V686="","",IF(OR($K686="Closed",$K686="Canceled"),IF(IF($P686="",$Q686,$P686)&lt;=$V686,"Met","Missed"),IF('Settings'!$B$8&gt;$V686,"Overdue","Within Target"))),""))</f>
        <v/>
      </c>
      <c r="X686" s="46">
        <f>IF(COUNTA($A686:$R686)=0,"",IFERROR(ROUND($S686/60*'Settings'!$B$5,2),0))</f>
        <v/>
      </c>
      <c r="Y686" s="46">
        <f>IF(COUNTA($A686:$R686)=0,"",IFERROR($R686+$X686,0))</f>
        <v/>
      </c>
      <c r="Z686" s="25">
        <f>IF(COUNTA($A686:$R686)=0,"",IFERROR(IF(OR($K686="Closed",$K686="Canceled"),"No",IF($O686="","Missing Due Date",IF(INT($O686)&lt;INT('Settings'!$B$8),"Overdue",IF(INT($O686)=INT('Settings'!$B$8),"Due Today",IF(INT($O686)&lt;=INT('Settings'!$B$8)+'Settings'!$B$6,"Due Soon","Upcoming"))))),"Check date"))</f>
        <v/>
      </c>
      <c r="AA686" s="27">
        <f>IF(COUNTA($A686:$R686)=0,"",IF($A686="","Missing ID",IF(COUNTIF($A$5:$A$1004,$A686)&gt;1,"Duplicate ID",IF(OR($B686="",$C686="",$D686="",$H686="",$I686="",$K686="",$L686="",$Q686=""),"Missing required field",IF(AND($K686="Closed",$P686=""),"Closed without Resolved At",IF(AND($P686&lt;&gt;"",$P686&lt;$B686),"Resolved before Reported",IF(AND($Q686&lt;&gt;"",$Q686&lt;$B686),"Last Updated before Reported","OK")))))))</f>
        <v/>
      </c>
    </row>
    <row r="687">
      <c r="A687" s="17" t="n"/>
      <c r="B687" s="41" t="n"/>
      <c r="C687" s="42" t="n"/>
      <c r="D687" s="17" t="n"/>
      <c r="E687" s="20" t="n"/>
      <c r="F687" s="17" t="n"/>
      <c r="G687" s="17" t="n"/>
      <c r="H687" s="17" t="n"/>
      <c r="I687" s="17" t="n"/>
      <c r="J687" s="41" t="n"/>
      <c r="K687" s="17" t="n"/>
      <c r="L687" s="17" t="n"/>
      <c r="M687" s="17" t="n"/>
      <c r="N687" s="20" t="n"/>
      <c r="O687" s="42" t="n"/>
      <c r="P687" s="41" t="n"/>
      <c r="Q687" s="41" t="n"/>
      <c r="R687" s="43" t="n"/>
      <c r="S687" s="22">
        <f>IF(COUNTA($A687:$R687)=0,"",IFERROR(IF($J687="","",MAX(0,ROUND((IF(OR($K687="Closed",$K687="Canceled"),IF($P687="",$Q687,$P687),'Settings'!$B$8)-$J687)*1440,0))),""))</f>
        <v/>
      </c>
      <c r="T687" s="44">
        <f>IF(COUNTA($A687:$R687)=0,"",IFERROR(IF($B687="","",MAX(0,ROUND((IF(OR($K687="Closed",$K687="Canceled"),IF($P687="",$Q687,$P687),'Settings'!$B$8)-$B687)*24,1))),""))</f>
        <v/>
      </c>
      <c r="U687" s="44">
        <f>IF(COUNTA($A687:$R687)=0,"",IFERROR(VLOOKUP($I687,'Settings'!$A$12:$B$15,2,FALSE),""))</f>
        <v/>
      </c>
      <c r="V687" s="45">
        <f>IF(COUNTA($A687:$R687)=0,"",IFERROR(IF(OR($B687="",$U687=""),"",$B687+$U687/24),""))</f>
        <v/>
      </c>
      <c r="W687" s="25">
        <f>IF(COUNTA($A687:$R687)=0,"",IFERROR(IF($V687="","",IF(OR($K687="Closed",$K687="Canceled"),IF(IF($P687="",$Q687,$P687)&lt;=$V687,"Met","Missed"),IF('Settings'!$B$8&gt;$V687,"Overdue","Within Target"))),""))</f>
        <v/>
      </c>
      <c r="X687" s="46">
        <f>IF(COUNTA($A687:$R687)=0,"",IFERROR(ROUND($S687/60*'Settings'!$B$5,2),0))</f>
        <v/>
      </c>
      <c r="Y687" s="46">
        <f>IF(COUNTA($A687:$R687)=0,"",IFERROR($R687+$X687,0))</f>
        <v/>
      </c>
      <c r="Z687" s="25">
        <f>IF(COUNTA($A687:$R687)=0,"",IFERROR(IF(OR($K687="Closed",$K687="Canceled"),"No",IF($O687="","Missing Due Date",IF(INT($O687)&lt;INT('Settings'!$B$8),"Overdue",IF(INT($O687)=INT('Settings'!$B$8),"Due Today",IF(INT($O687)&lt;=INT('Settings'!$B$8)+'Settings'!$B$6,"Due Soon","Upcoming"))))),"Check date"))</f>
        <v/>
      </c>
      <c r="AA687" s="27">
        <f>IF(COUNTA($A687:$R687)=0,"",IF($A687="","Missing ID",IF(COUNTIF($A$5:$A$1004,$A687)&gt;1,"Duplicate ID",IF(OR($B687="",$C687="",$D687="",$H687="",$I687="",$K687="",$L687="",$Q687=""),"Missing required field",IF(AND($K687="Closed",$P687=""),"Closed without Resolved At",IF(AND($P687&lt;&gt;"",$P687&lt;$B687),"Resolved before Reported",IF(AND($Q687&lt;&gt;"",$Q687&lt;$B687),"Last Updated before Reported","OK")))))))</f>
        <v/>
      </c>
    </row>
    <row r="688">
      <c r="A688" s="17" t="n"/>
      <c r="B688" s="41" t="n"/>
      <c r="C688" s="42" t="n"/>
      <c r="D688" s="17" t="n"/>
      <c r="E688" s="20" t="n"/>
      <c r="F688" s="17" t="n"/>
      <c r="G688" s="17" t="n"/>
      <c r="H688" s="17" t="n"/>
      <c r="I688" s="17" t="n"/>
      <c r="J688" s="41" t="n"/>
      <c r="K688" s="17" t="n"/>
      <c r="L688" s="17" t="n"/>
      <c r="M688" s="17" t="n"/>
      <c r="N688" s="20" t="n"/>
      <c r="O688" s="42" t="n"/>
      <c r="P688" s="41" t="n"/>
      <c r="Q688" s="41" t="n"/>
      <c r="R688" s="43" t="n"/>
      <c r="S688" s="22">
        <f>IF(COUNTA($A688:$R688)=0,"",IFERROR(IF($J688="","",MAX(0,ROUND((IF(OR($K688="Closed",$K688="Canceled"),IF($P688="",$Q688,$P688),'Settings'!$B$8)-$J688)*1440,0))),""))</f>
        <v/>
      </c>
      <c r="T688" s="44">
        <f>IF(COUNTA($A688:$R688)=0,"",IFERROR(IF($B688="","",MAX(0,ROUND((IF(OR($K688="Closed",$K688="Canceled"),IF($P688="",$Q688,$P688),'Settings'!$B$8)-$B688)*24,1))),""))</f>
        <v/>
      </c>
      <c r="U688" s="44">
        <f>IF(COUNTA($A688:$R688)=0,"",IFERROR(VLOOKUP($I688,'Settings'!$A$12:$B$15,2,FALSE),""))</f>
        <v/>
      </c>
      <c r="V688" s="45">
        <f>IF(COUNTA($A688:$R688)=0,"",IFERROR(IF(OR($B688="",$U688=""),"",$B688+$U688/24),""))</f>
        <v/>
      </c>
      <c r="W688" s="25">
        <f>IF(COUNTA($A688:$R688)=0,"",IFERROR(IF($V688="","",IF(OR($K688="Closed",$K688="Canceled"),IF(IF($P688="",$Q688,$P688)&lt;=$V688,"Met","Missed"),IF('Settings'!$B$8&gt;$V688,"Overdue","Within Target"))),""))</f>
        <v/>
      </c>
      <c r="X688" s="46">
        <f>IF(COUNTA($A688:$R688)=0,"",IFERROR(ROUND($S688/60*'Settings'!$B$5,2),0))</f>
        <v/>
      </c>
      <c r="Y688" s="46">
        <f>IF(COUNTA($A688:$R688)=0,"",IFERROR($R688+$X688,0))</f>
        <v/>
      </c>
      <c r="Z688" s="25">
        <f>IF(COUNTA($A688:$R688)=0,"",IFERROR(IF(OR($K688="Closed",$K688="Canceled"),"No",IF($O688="","Missing Due Date",IF(INT($O688)&lt;INT('Settings'!$B$8),"Overdue",IF(INT($O688)=INT('Settings'!$B$8),"Due Today",IF(INT($O688)&lt;=INT('Settings'!$B$8)+'Settings'!$B$6,"Due Soon","Upcoming"))))),"Check date"))</f>
        <v/>
      </c>
      <c r="AA688" s="27">
        <f>IF(COUNTA($A688:$R688)=0,"",IF($A688="","Missing ID",IF(COUNTIF($A$5:$A$1004,$A688)&gt;1,"Duplicate ID",IF(OR($B688="",$C688="",$D688="",$H688="",$I688="",$K688="",$L688="",$Q688=""),"Missing required field",IF(AND($K688="Closed",$P688=""),"Closed without Resolved At",IF(AND($P688&lt;&gt;"",$P688&lt;$B688),"Resolved before Reported",IF(AND($Q688&lt;&gt;"",$Q688&lt;$B688),"Last Updated before Reported","OK")))))))</f>
        <v/>
      </c>
    </row>
    <row r="689">
      <c r="A689" s="17" t="n"/>
      <c r="B689" s="41" t="n"/>
      <c r="C689" s="42" t="n"/>
      <c r="D689" s="17" t="n"/>
      <c r="E689" s="20" t="n"/>
      <c r="F689" s="17" t="n"/>
      <c r="G689" s="17" t="n"/>
      <c r="H689" s="17" t="n"/>
      <c r="I689" s="17" t="n"/>
      <c r="J689" s="41" t="n"/>
      <c r="K689" s="17" t="n"/>
      <c r="L689" s="17" t="n"/>
      <c r="M689" s="17" t="n"/>
      <c r="N689" s="20" t="n"/>
      <c r="O689" s="42" t="n"/>
      <c r="P689" s="41" t="n"/>
      <c r="Q689" s="41" t="n"/>
      <c r="R689" s="43" t="n"/>
      <c r="S689" s="22">
        <f>IF(COUNTA($A689:$R689)=0,"",IFERROR(IF($J689="","",MAX(0,ROUND((IF(OR($K689="Closed",$K689="Canceled"),IF($P689="",$Q689,$P689),'Settings'!$B$8)-$J689)*1440,0))),""))</f>
        <v/>
      </c>
      <c r="T689" s="44">
        <f>IF(COUNTA($A689:$R689)=0,"",IFERROR(IF($B689="","",MAX(0,ROUND((IF(OR($K689="Closed",$K689="Canceled"),IF($P689="",$Q689,$P689),'Settings'!$B$8)-$B689)*24,1))),""))</f>
        <v/>
      </c>
      <c r="U689" s="44">
        <f>IF(COUNTA($A689:$R689)=0,"",IFERROR(VLOOKUP($I689,'Settings'!$A$12:$B$15,2,FALSE),""))</f>
        <v/>
      </c>
      <c r="V689" s="45">
        <f>IF(COUNTA($A689:$R689)=0,"",IFERROR(IF(OR($B689="",$U689=""),"",$B689+$U689/24),""))</f>
        <v/>
      </c>
      <c r="W689" s="25">
        <f>IF(COUNTA($A689:$R689)=0,"",IFERROR(IF($V689="","",IF(OR($K689="Closed",$K689="Canceled"),IF(IF($P689="",$Q689,$P689)&lt;=$V689,"Met","Missed"),IF('Settings'!$B$8&gt;$V689,"Overdue","Within Target"))),""))</f>
        <v/>
      </c>
      <c r="X689" s="46">
        <f>IF(COUNTA($A689:$R689)=0,"",IFERROR(ROUND($S689/60*'Settings'!$B$5,2),0))</f>
        <v/>
      </c>
      <c r="Y689" s="46">
        <f>IF(COUNTA($A689:$R689)=0,"",IFERROR($R689+$X689,0))</f>
        <v/>
      </c>
      <c r="Z689" s="25">
        <f>IF(COUNTA($A689:$R689)=0,"",IFERROR(IF(OR($K689="Closed",$K689="Canceled"),"No",IF($O689="","Missing Due Date",IF(INT($O689)&lt;INT('Settings'!$B$8),"Overdue",IF(INT($O689)=INT('Settings'!$B$8),"Due Today",IF(INT($O689)&lt;=INT('Settings'!$B$8)+'Settings'!$B$6,"Due Soon","Upcoming"))))),"Check date"))</f>
        <v/>
      </c>
      <c r="AA689" s="27">
        <f>IF(COUNTA($A689:$R689)=0,"",IF($A689="","Missing ID",IF(COUNTIF($A$5:$A$1004,$A689)&gt;1,"Duplicate ID",IF(OR($B689="",$C689="",$D689="",$H689="",$I689="",$K689="",$L689="",$Q689=""),"Missing required field",IF(AND($K689="Closed",$P689=""),"Closed without Resolved At",IF(AND($P689&lt;&gt;"",$P689&lt;$B689),"Resolved before Reported",IF(AND($Q689&lt;&gt;"",$Q689&lt;$B689),"Last Updated before Reported","OK")))))))</f>
        <v/>
      </c>
    </row>
    <row r="690">
      <c r="A690" s="17" t="n"/>
      <c r="B690" s="41" t="n"/>
      <c r="C690" s="42" t="n"/>
      <c r="D690" s="17" t="n"/>
      <c r="E690" s="20" t="n"/>
      <c r="F690" s="17" t="n"/>
      <c r="G690" s="17" t="n"/>
      <c r="H690" s="17" t="n"/>
      <c r="I690" s="17" t="n"/>
      <c r="J690" s="41" t="n"/>
      <c r="K690" s="17" t="n"/>
      <c r="L690" s="17" t="n"/>
      <c r="M690" s="17" t="n"/>
      <c r="N690" s="20" t="n"/>
      <c r="O690" s="42" t="n"/>
      <c r="P690" s="41" t="n"/>
      <c r="Q690" s="41" t="n"/>
      <c r="R690" s="43" t="n"/>
      <c r="S690" s="22">
        <f>IF(COUNTA($A690:$R690)=0,"",IFERROR(IF($J690="","",MAX(0,ROUND((IF(OR($K690="Closed",$K690="Canceled"),IF($P690="",$Q690,$P690),'Settings'!$B$8)-$J690)*1440,0))),""))</f>
        <v/>
      </c>
      <c r="T690" s="44">
        <f>IF(COUNTA($A690:$R690)=0,"",IFERROR(IF($B690="","",MAX(0,ROUND((IF(OR($K690="Closed",$K690="Canceled"),IF($P690="",$Q690,$P690),'Settings'!$B$8)-$B690)*24,1))),""))</f>
        <v/>
      </c>
      <c r="U690" s="44">
        <f>IF(COUNTA($A690:$R690)=0,"",IFERROR(VLOOKUP($I690,'Settings'!$A$12:$B$15,2,FALSE),""))</f>
        <v/>
      </c>
      <c r="V690" s="45">
        <f>IF(COUNTA($A690:$R690)=0,"",IFERROR(IF(OR($B690="",$U690=""),"",$B690+$U690/24),""))</f>
        <v/>
      </c>
      <c r="W690" s="25">
        <f>IF(COUNTA($A690:$R690)=0,"",IFERROR(IF($V690="","",IF(OR($K690="Closed",$K690="Canceled"),IF(IF($P690="",$Q690,$P690)&lt;=$V690,"Met","Missed"),IF('Settings'!$B$8&gt;$V690,"Overdue","Within Target"))),""))</f>
        <v/>
      </c>
      <c r="X690" s="46">
        <f>IF(COUNTA($A690:$R690)=0,"",IFERROR(ROUND($S690/60*'Settings'!$B$5,2),0))</f>
        <v/>
      </c>
      <c r="Y690" s="46">
        <f>IF(COUNTA($A690:$R690)=0,"",IFERROR($R690+$X690,0))</f>
        <v/>
      </c>
      <c r="Z690" s="25">
        <f>IF(COUNTA($A690:$R690)=0,"",IFERROR(IF(OR($K690="Closed",$K690="Canceled"),"No",IF($O690="","Missing Due Date",IF(INT($O690)&lt;INT('Settings'!$B$8),"Overdue",IF(INT($O690)=INT('Settings'!$B$8),"Due Today",IF(INT($O690)&lt;=INT('Settings'!$B$8)+'Settings'!$B$6,"Due Soon","Upcoming"))))),"Check date"))</f>
        <v/>
      </c>
      <c r="AA690" s="27">
        <f>IF(COUNTA($A690:$R690)=0,"",IF($A690="","Missing ID",IF(COUNTIF($A$5:$A$1004,$A690)&gt;1,"Duplicate ID",IF(OR($B690="",$C690="",$D690="",$H690="",$I690="",$K690="",$L690="",$Q690=""),"Missing required field",IF(AND($K690="Closed",$P690=""),"Closed without Resolved At",IF(AND($P690&lt;&gt;"",$P690&lt;$B690),"Resolved before Reported",IF(AND($Q690&lt;&gt;"",$Q690&lt;$B690),"Last Updated before Reported","OK")))))))</f>
        <v/>
      </c>
    </row>
    <row r="691">
      <c r="A691" s="17" t="n"/>
      <c r="B691" s="41" t="n"/>
      <c r="C691" s="42" t="n"/>
      <c r="D691" s="17" t="n"/>
      <c r="E691" s="20" t="n"/>
      <c r="F691" s="17" t="n"/>
      <c r="G691" s="17" t="n"/>
      <c r="H691" s="17" t="n"/>
      <c r="I691" s="17" t="n"/>
      <c r="J691" s="41" t="n"/>
      <c r="K691" s="17" t="n"/>
      <c r="L691" s="17" t="n"/>
      <c r="M691" s="17" t="n"/>
      <c r="N691" s="20" t="n"/>
      <c r="O691" s="42" t="n"/>
      <c r="P691" s="41" t="n"/>
      <c r="Q691" s="41" t="n"/>
      <c r="R691" s="43" t="n"/>
      <c r="S691" s="22">
        <f>IF(COUNTA($A691:$R691)=0,"",IFERROR(IF($J691="","",MAX(0,ROUND((IF(OR($K691="Closed",$K691="Canceled"),IF($P691="",$Q691,$P691),'Settings'!$B$8)-$J691)*1440,0))),""))</f>
        <v/>
      </c>
      <c r="T691" s="44">
        <f>IF(COUNTA($A691:$R691)=0,"",IFERROR(IF($B691="","",MAX(0,ROUND((IF(OR($K691="Closed",$K691="Canceled"),IF($P691="",$Q691,$P691),'Settings'!$B$8)-$B691)*24,1))),""))</f>
        <v/>
      </c>
      <c r="U691" s="44">
        <f>IF(COUNTA($A691:$R691)=0,"",IFERROR(VLOOKUP($I691,'Settings'!$A$12:$B$15,2,FALSE),""))</f>
        <v/>
      </c>
      <c r="V691" s="45">
        <f>IF(COUNTA($A691:$R691)=0,"",IFERROR(IF(OR($B691="",$U691=""),"",$B691+$U691/24),""))</f>
        <v/>
      </c>
      <c r="W691" s="25">
        <f>IF(COUNTA($A691:$R691)=0,"",IFERROR(IF($V691="","",IF(OR($K691="Closed",$K691="Canceled"),IF(IF($P691="",$Q691,$P691)&lt;=$V691,"Met","Missed"),IF('Settings'!$B$8&gt;$V691,"Overdue","Within Target"))),""))</f>
        <v/>
      </c>
      <c r="X691" s="46">
        <f>IF(COUNTA($A691:$R691)=0,"",IFERROR(ROUND($S691/60*'Settings'!$B$5,2),0))</f>
        <v/>
      </c>
      <c r="Y691" s="46">
        <f>IF(COUNTA($A691:$R691)=0,"",IFERROR($R691+$X691,0))</f>
        <v/>
      </c>
      <c r="Z691" s="25">
        <f>IF(COUNTA($A691:$R691)=0,"",IFERROR(IF(OR($K691="Closed",$K691="Canceled"),"No",IF($O691="","Missing Due Date",IF(INT($O691)&lt;INT('Settings'!$B$8),"Overdue",IF(INT($O691)=INT('Settings'!$B$8),"Due Today",IF(INT($O691)&lt;=INT('Settings'!$B$8)+'Settings'!$B$6,"Due Soon","Upcoming"))))),"Check date"))</f>
        <v/>
      </c>
      <c r="AA691" s="27">
        <f>IF(COUNTA($A691:$R691)=0,"",IF($A691="","Missing ID",IF(COUNTIF($A$5:$A$1004,$A691)&gt;1,"Duplicate ID",IF(OR($B691="",$C691="",$D691="",$H691="",$I691="",$K691="",$L691="",$Q691=""),"Missing required field",IF(AND($K691="Closed",$P691=""),"Closed without Resolved At",IF(AND($P691&lt;&gt;"",$P691&lt;$B691),"Resolved before Reported",IF(AND($Q691&lt;&gt;"",$Q691&lt;$B691),"Last Updated before Reported","OK")))))))</f>
        <v/>
      </c>
    </row>
    <row r="692">
      <c r="A692" s="17" t="n"/>
      <c r="B692" s="41" t="n"/>
      <c r="C692" s="42" t="n"/>
      <c r="D692" s="17" t="n"/>
      <c r="E692" s="20" t="n"/>
      <c r="F692" s="17" t="n"/>
      <c r="G692" s="17" t="n"/>
      <c r="H692" s="17" t="n"/>
      <c r="I692" s="17" t="n"/>
      <c r="J692" s="41" t="n"/>
      <c r="K692" s="17" t="n"/>
      <c r="L692" s="17" t="n"/>
      <c r="M692" s="17" t="n"/>
      <c r="N692" s="20" t="n"/>
      <c r="O692" s="42" t="n"/>
      <c r="P692" s="41" t="n"/>
      <c r="Q692" s="41" t="n"/>
      <c r="R692" s="43" t="n"/>
      <c r="S692" s="22">
        <f>IF(COUNTA($A692:$R692)=0,"",IFERROR(IF($J692="","",MAX(0,ROUND((IF(OR($K692="Closed",$K692="Canceled"),IF($P692="",$Q692,$P692),'Settings'!$B$8)-$J692)*1440,0))),""))</f>
        <v/>
      </c>
      <c r="T692" s="44">
        <f>IF(COUNTA($A692:$R692)=0,"",IFERROR(IF($B692="","",MAX(0,ROUND((IF(OR($K692="Closed",$K692="Canceled"),IF($P692="",$Q692,$P692),'Settings'!$B$8)-$B692)*24,1))),""))</f>
        <v/>
      </c>
      <c r="U692" s="44">
        <f>IF(COUNTA($A692:$R692)=0,"",IFERROR(VLOOKUP($I692,'Settings'!$A$12:$B$15,2,FALSE),""))</f>
        <v/>
      </c>
      <c r="V692" s="45">
        <f>IF(COUNTA($A692:$R692)=0,"",IFERROR(IF(OR($B692="",$U692=""),"",$B692+$U692/24),""))</f>
        <v/>
      </c>
      <c r="W692" s="25">
        <f>IF(COUNTA($A692:$R692)=0,"",IFERROR(IF($V692="","",IF(OR($K692="Closed",$K692="Canceled"),IF(IF($P692="",$Q692,$P692)&lt;=$V692,"Met","Missed"),IF('Settings'!$B$8&gt;$V692,"Overdue","Within Target"))),""))</f>
        <v/>
      </c>
      <c r="X692" s="46">
        <f>IF(COUNTA($A692:$R692)=0,"",IFERROR(ROUND($S692/60*'Settings'!$B$5,2),0))</f>
        <v/>
      </c>
      <c r="Y692" s="46">
        <f>IF(COUNTA($A692:$R692)=0,"",IFERROR($R692+$X692,0))</f>
        <v/>
      </c>
      <c r="Z692" s="25">
        <f>IF(COUNTA($A692:$R692)=0,"",IFERROR(IF(OR($K692="Closed",$K692="Canceled"),"No",IF($O692="","Missing Due Date",IF(INT($O692)&lt;INT('Settings'!$B$8),"Overdue",IF(INT($O692)=INT('Settings'!$B$8),"Due Today",IF(INT($O692)&lt;=INT('Settings'!$B$8)+'Settings'!$B$6,"Due Soon","Upcoming"))))),"Check date"))</f>
        <v/>
      </c>
      <c r="AA692" s="27">
        <f>IF(COUNTA($A692:$R692)=0,"",IF($A692="","Missing ID",IF(COUNTIF($A$5:$A$1004,$A692)&gt;1,"Duplicate ID",IF(OR($B692="",$C692="",$D692="",$H692="",$I692="",$K692="",$L692="",$Q692=""),"Missing required field",IF(AND($K692="Closed",$P692=""),"Closed without Resolved At",IF(AND($P692&lt;&gt;"",$P692&lt;$B692),"Resolved before Reported",IF(AND($Q692&lt;&gt;"",$Q692&lt;$B692),"Last Updated before Reported","OK")))))))</f>
        <v/>
      </c>
    </row>
    <row r="693">
      <c r="A693" s="17" t="n"/>
      <c r="B693" s="41" t="n"/>
      <c r="C693" s="42" t="n"/>
      <c r="D693" s="17" t="n"/>
      <c r="E693" s="20" t="n"/>
      <c r="F693" s="17" t="n"/>
      <c r="G693" s="17" t="n"/>
      <c r="H693" s="17" t="n"/>
      <c r="I693" s="17" t="n"/>
      <c r="J693" s="41" t="n"/>
      <c r="K693" s="17" t="n"/>
      <c r="L693" s="17" t="n"/>
      <c r="M693" s="17" t="n"/>
      <c r="N693" s="20" t="n"/>
      <c r="O693" s="42" t="n"/>
      <c r="P693" s="41" t="n"/>
      <c r="Q693" s="41" t="n"/>
      <c r="R693" s="43" t="n"/>
      <c r="S693" s="22">
        <f>IF(COUNTA($A693:$R693)=0,"",IFERROR(IF($J693="","",MAX(0,ROUND((IF(OR($K693="Closed",$K693="Canceled"),IF($P693="",$Q693,$P693),'Settings'!$B$8)-$J693)*1440,0))),""))</f>
        <v/>
      </c>
      <c r="T693" s="44">
        <f>IF(COUNTA($A693:$R693)=0,"",IFERROR(IF($B693="","",MAX(0,ROUND((IF(OR($K693="Closed",$K693="Canceled"),IF($P693="",$Q693,$P693),'Settings'!$B$8)-$B693)*24,1))),""))</f>
        <v/>
      </c>
      <c r="U693" s="44">
        <f>IF(COUNTA($A693:$R693)=0,"",IFERROR(VLOOKUP($I693,'Settings'!$A$12:$B$15,2,FALSE),""))</f>
        <v/>
      </c>
      <c r="V693" s="45">
        <f>IF(COUNTA($A693:$R693)=0,"",IFERROR(IF(OR($B693="",$U693=""),"",$B693+$U693/24),""))</f>
        <v/>
      </c>
      <c r="W693" s="25">
        <f>IF(COUNTA($A693:$R693)=0,"",IFERROR(IF($V693="","",IF(OR($K693="Closed",$K693="Canceled"),IF(IF($P693="",$Q693,$P693)&lt;=$V693,"Met","Missed"),IF('Settings'!$B$8&gt;$V693,"Overdue","Within Target"))),""))</f>
        <v/>
      </c>
      <c r="X693" s="46">
        <f>IF(COUNTA($A693:$R693)=0,"",IFERROR(ROUND($S693/60*'Settings'!$B$5,2),0))</f>
        <v/>
      </c>
      <c r="Y693" s="46">
        <f>IF(COUNTA($A693:$R693)=0,"",IFERROR($R693+$X693,0))</f>
        <v/>
      </c>
      <c r="Z693" s="25">
        <f>IF(COUNTA($A693:$R693)=0,"",IFERROR(IF(OR($K693="Closed",$K693="Canceled"),"No",IF($O693="","Missing Due Date",IF(INT($O693)&lt;INT('Settings'!$B$8),"Overdue",IF(INT($O693)=INT('Settings'!$B$8),"Due Today",IF(INT($O693)&lt;=INT('Settings'!$B$8)+'Settings'!$B$6,"Due Soon","Upcoming"))))),"Check date"))</f>
        <v/>
      </c>
      <c r="AA693" s="27">
        <f>IF(COUNTA($A693:$R693)=0,"",IF($A693="","Missing ID",IF(COUNTIF($A$5:$A$1004,$A693)&gt;1,"Duplicate ID",IF(OR($B693="",$C693="",$D693="",$H693="",$I693="",$K693="",$L693="",$Q693=""),"Missing required field",IF(AND($K693="Closed",$P693=""),"Closed without Resolved At",IF(AND($P693&lt;&gt;"",$P693&lt;$B693),"Resolved before Reported",IF(AND($Q693&lt;&gt;"",$Q693&lt;$B693),"Last Updated before Reported","OK")))))))</f>
        <v/>
      </c>
    </row>
    <row r="694">
      <c r="A694" s="17" t="n"/>
      <c r="B694" s="41" t="n"/>
      <c r="C694" s="42" t="n"/>
      <c r="D694" s="17" t="n"/>
      <c r="E694" s="20" t="n"/>
      <c r="F694" s="17" t="n"/>
      <c r="G694" s="17" t="n"/>
      <c r="H694" s="17" t="n"/>
      <c r="I694" s="17" t="n"/>
      <c r="J694" s="41" t="n"/>
      <c r="K694" s="17" t="n"/>
      <c r="L694" s="17" t="n"/>
      <c r="M694" s="17" t="n"/>
      <c r="N694" s="20" t="n"/>
      <c r="O694" s="42" t="n"/>
      <c r="P694" s="41" t="n"/>
      <c r="Q694" s="41" t="n"/>
      <c r="R694" s="43" t="n"/>
      <c r="S694" s="22">
        <f>IF(COUNTA($A694:$R694)=0,"",IFERROR(IF($J694="","",MAX(0,ROUND((IF(OR($K694="Closed",$K694="Canceled"),IF($P694="",$Q694,$P694),'Settings'!$B$8)-$J694)*1440,0))),""))</f>
        <v/>
      </c>
      <c r="T694" s="44">
        <f>IF(COUNTA($A694:$R694)=0,"",IFERROR(IF($B694="","",MAX(0,ROUND((IF(OR($K694="Closed",$K694="Canceled"),IF($P694="",$Q694,$P694),'Settings'!$B$8)-$B694)*24,1))),""))</f>
        <v/>
      </c>
      <c r="U694" s="44">
        <f>IF(COUNTA($A694:$R694)=0,"",IFERROR(VLOOKUP($I694,'Settings'!$A$12:$B$15,2,FALSE),""))</f>
        <v/>
      </c>
      <c r="V694" s="45">
        <f>IF(COUNTA($A694:$R694)=0,"",IFERROR(IF(OR($B694="",$U694=""),"",$B694+$U694/24),""))</f>
        <v/>
      </c>
      <c r="W694" s="25">
        <f>IF(COUNTA($A694:$R694)=0,"",IFERROR(IF($V694="","",IF(OR($K694="Closed",$K694="Canceled"),IF(IF($P694="",$Q694,$P694)&lt;=$V694,"Met","Missed"),IF('Settings'!$B$8&gt;$V694,"Overdue","Within Target"))),""))</f>
        <v/>
      </c>
      <c r="X694" s="46">
        <f>IF(COUNTA($A694:$R694)=0,"",IFERROR(ROUND($S694/60*'Settings'!$B$5,2),0))</f>
        <v/>
      </c>
      <c r="Y694" s="46">
        <f>IF(COUNTA($A694:$R694)=0,"",IFERROR($R694+$X694,0))</f>
        <v/>
      </c>
      <c r="Z694" s="25">
        <f>IF(COUNTA($A694:$R694)=0,"",IFERROR(IF(OR($K694="Closed",$K694="Canceled"),"No",IF($O694="","Missing Due Date",IF(INT($O694)&lt;INT('Settings'!$B$8),"Overdue",IF(INT($O694)=INT('Settings'!$B$8),"Due Today",IF(INT($O694)&lt;=INT('Settings'!$B$8)+'Settings'!$B$6,"Due Soon","Upcoming"))))),"Check date"))</f>
        <v/>
      </c>
      <c r="AA694" s="27">
        <f>IF(COUNTA($A694:$R694)=0,"",IF($A694="","Missing ID",IF(COUNTIF($A$5:$A$1004,$A694)&gt;1,"Duplicate ID",IF(OR($B694="",$C694="",$D694="",$H694="",$I694="",$K694="",$L694="",$Q694=""),"Missing required field",IF(AND($K694="Closed",$P694=""),"Closed without Resolved At",IF(AND($P694&lt;&gt;"",$P694&lt;$B694),"Resolved before Reported",IF(AND($Q694&lt;&gt;"",$Q694&lt;$B694),"Last Updated before Reported","OK")))))))</f>
        <v/>
      </c>
    </row>
    <row r="695">
      <c r="A695" s="17" t="n"/>
      <c r="B695" s="41" t="n"/>
      <c r="C695" s="42" t="n"/>
      <c r="D695" s="17" t="n"/>
      <c r="E695" s="20" t="n"/>
      <c r="F695" s="17" t="n"/>
      <c r="G695" s="17" t="n"/>
      <c r="H695" s="17" t="n"/>
      <c r="I695" s="17" t="n"/>
      <c r="J695" s="41" t="n"/>
      <c r="K695" s="17" t="n"/>
      <c r="L695" s="17" t="n"/>
      <c r="M695" s="17" t="n"/>
      <c r="N695" s="20" t="n"/>
      <c r="O695" s="42" t="n"/>
      <c r="P695" s="41" t="n"/>
      <c r="Q695" s="41" t="n"/>
      <c r="R695" s="43" t="n"/>
      <c r="S695" s="22">
        <f>IF(COUNTA($A695:$R695)=0,"",IFERROR(IF($J695="","",MAX(0,ROUND((IF(OR($K695="Closed",$K695="Canceled"),IF($P695="",$Q695,$P695),'Settings'!$B$8)-$J695)*1440,0))),""))</f>
        <v/>
      </c>
      <c r="T695" s="44">
        <f>IF(COUNTA($A695:$R695)=0,"",IFERROR(IF($B695="","",MAX(0,ROUND((IF(OR($K695="Closed",$K695="Canceled"),IF($P695="",$Q695,$P695),'Settings'!$B$8)-$B695)*24,1))),""))</f>
        <v/>
      </c>
      <c r="U695" s="44">
        <f>IF(COUNTA($A695:$R695)=0,"",IFERROR(VLOOKUP($I695,'Settings'!$A$12:$B$15,2,FALSE),""))</f>
        <v/>
      </c>
      <c r="V695" s="45">
        <f>IF(COUNTA($A695:$R695)=0,"",IFERROR(IF(OR($B695="",$U695=""),"",$B695+$U695/24),""))</f>
        <v/>
      </c>
      <c r="W695" s="25">
        <f>IF(COUNTA($A695:$R695)=0,"",IFERROR(IF($V695="","",IF(OR($K695="Closed",$K695="Canceled"),IF(IF($P695="",$Q695,$P695)&lt;=$V695,"Met","Missed"),IF('Settings'!$B$8&gt;$V695,"Overdue","Within Target"))),""))</f>
        <v/>
      </c>
      <c r="X695" s="46">
        <f>IF(COUNTA($A695:$R695)=0,"",IFERROR(ROUND($S695/60*'Settings'!$B$5,2),0))</f>
        <v/>
      </c>
      <c r="Y695" s="46">
        <f>IF(COUNTA($A695:$R695)=0,"",IFERROR($R695+$X695,0))</f>
        <v/>
      </c>
      <c r="Z695" s="25">
        <f>IF(COUNTA($A695:$R695)=0,"",IFERROR(IF(OR($K695="Closed",$K695="Canceled"),"No",IF($O695="","Missing Due Date",IF(INT($O695)&lt;INT('Settings'!$B$8),"Overdue",IF(INT($O695)=INT('Settings'!$B$8),"Due Today",IF(INT($O695)&lt;=INT('Settings'!$B$8)+'Settings'!$B$6,"Due Soon","Upcoming"))))),"Check date"))</f>
        <v/>
      </c>
      <c r="AA695" s="27">
        <f>IF(COUNTA($A695:$R695)=0,"",IF($A695="","Missing ID",IF(COUNTIF($A$5:$A$1004,$A695)&gt;1,"Duplicate ID",IF(OR($B695="",$C695="",$D695="",$H695="",$I695="",$K695="",$L695="",$Q695=""),"Missing required field",IF(AND($K695="Closed",$P695=""),"Closed without Resolved At",IF(AND($P695&lt;&gt;"",$P695&lt;$B695),"Resolved before Reported",IF(AND($Q695&lt;&gt;"",$Q695&lt;$B695),"Last Updated before Reported","OK")))))))</f>
        <v/>
      </c>
    </row>
    <row r="696">
      <c r="A696" s="17" t="n"/>
      <c r="B696" s="41" t="n"/>
      <c r="C696" s="42" t="n"/>
      <c r="D696" s="17" t="n"/>
      <c r="E696" s="20" t="n"/>
      <c r="F696" s="17" t="n"/>
      <c r="G696" s="17" t="n"/>
      <c r="H696" s="17" t="n"/>
      <c r="I696" s="17" t="n"/>
      <c r="J696" s="41" t="n"/>
      <c r="K696" s="17" t="n"/>
      <c r="L696" s="17" t="n"/>
      <c r="M696" s="17" t="n"/>
      <c r="N696" s="20" t="n"/>
      <c r="O696" s="42" t="n"/>
      <c r="P696" s="41" t="n"/>
      <c r="Q696" s="41" t="n"/>
      <c r="R696" s="43" t="n"/>
      <c r="S696" s="22">
        <f>IF(COUNTA($A696:$R696)=0,"",IFERROR(IF($J696="","",MAX(0,ROUND((IF(OR($K696="Closed",$K696="Canceled"),IF($P696="",$Q696,$P696),'Settings'!$B$8)-$J696)*1440,0))),""))</f>
        <v/>
      </c>
      <c r="T696" s="44">
        <f>IF(COUNTA($A696:$R696)=0,"",IFERROR(IF($B696="","",MAX(0,ROUND((IF(OR($K696="Closed",$K696="Canceled"),IF($P696="",$Q696,$P696),'Settings'!$B$8)-$B696)*24,1))),""))</f>
        <v/>
      </c>
      <c r="U696" s="44">
        <f>IF(COUNTA($A696:$R696)=0,"",IFERROR(VLOOKUP($I696,'Settings'!$A$12:$B$15,2,FALSE),""))</f>
        <v/>
      </c>
      <c r="V696" s="45">
        <f>IF(COUNTA($A696:$R696)=0,"",IFERROR(IF(OR($B696="",$U696=""),"",$B696+$U696/24),""))</f>
        <v/>
      </c>
      <c r="W696" s="25">
        <f>IF(COUNTA($A696:$R696)=0,"",IFERROR(IF($V696="","",IF(OR($K696="Closed",$K696="Canceled"),IF(IF($P696="",$Q696,$P696)&lt;=$V696,"Met","Missed"),IF('Settings'!$B$8&gt;$V696,"Overdue","Within Target"))),""))</f>
        <v/>
      </c>
      <c r="X696" s="46">
        <f>IF(COUNTA($A696:$R696)=0,"",IFERROR(ROUND($S696/60*'Settings'!$B$5,2),0))</f>
        <v/>
      </c>
      <c r="Y696" s="46">
        <f>IF(COUNTA($A696:$R696)=0,"",IFERROR($R696+$X696,0))</f>
        <v/>
      </c>
      <c r="Z696" s="25">
        <f>IF(COUNTA($A696:$R696)=0,"",IFERROR(IF(OR($K696="Closed",$K696="Canceled"),"No",IF($O696="","Missing Due Date",IF(INT($O696)&lt;INT('Settings'!$B$8),"Overdue",IF(INT($O696)=INT('Settings'!$B$8),"Due Today",IF(INT($O696)&lt;=INT('Settings'!$B$8)+'Settings'!$B$6,"Due Soon","Upcoming"))))),"Check date"))</f>
        <v/>
      </c>
      <c r="AA696" s="27">
        <f>IF(COUNTA($A696:$R696)=0,"",IF($A696="","Missing ID",IF(COUNTIF($A$5:$A$1004,$A696)&gt;1,"Duplicate ID",IF(OR($B696="",$C696="",$D696="",$H696="",$I696="",$K696="",$L696="",$Q696=""),"Missing required field",IF(AND($K696="Closed",$P696=""),"Closed without Resolved At",IF(AND($P696&lt;&gt;"",$P696&lt;$B696),"Resolved before Reported",IF(AND($Q696&lt;&gt;"",$Q696&lt;$B696),"Last Updated before Reported","OK")))))))</f>
        <v/>
      </c>
    </row>
    <row r="697">
      <c r="A697" s="17" t="n"/>
      <c r="B697" s="41" t="n"/>
      <c r="C697" s="42" t="n"/>
      <c r="D697" s="17" t="n"/>
      <c r="E697" s="20" t="n"/>
      <c r="F697" s="17" t="n"/>
      <c r="G697" s="17" t="n"/>
      <c r="H697" s="17" t="n"/>
      <c r="I697" s="17" t="n"/>
      <c r="J697" s="41" t="n"/>
      <c r="K697" s="17" t="n"/>
      <c r="L697" s="17" t="n"/>
      <c r="M697" s="17" t="n"/>
      <c r="N697" s="20" t="n"/>
      <c r="O697" s="42" t="n"/>
      <c r="P697" s="41" t="n"/>
      <c r="Q697" s="41" t="n"/>
      <c r="R697" s="43" t="n"/>
      <c r="S697" s="22">
        <f>IF(COUNTA($A697:$R697)=0,"",IFERROR(IF($J697="","",MAX(0,ROUND((IF(OR($K697="Closed",$K697="Canceled"),IF($P697="",$Q697,$P697),'Settings'!$B$8)-$J697)*1440,0))),""))</f>
        <v/>
      </c>
      <c r="T697" s="44">
        <f>IF(COUNTA($A697:$R697)=0,"",IFERROR(IF($B697="","",MAX(0,ROUND((IF(OR($K697="Closed",$K697="Canceled"),IF($P697="",$Q697,$P697),'Settings'!$B$8)-$B697)*24,1))),""))</f>
        <v/>
      </c>
      <c r="U697" s="44">
        <f>IF(COUNTA($A697:$R697)=0,"",IFERROR(VLOOKUP($I697,'Settings'!$A$12:$B$15,2,FALSE),""))</f>
        <v/>
      </c>
      <c r="V697" s="45">
        <f>IF(COUNTA($A697:$R697)=0,"",IFERROR(IF(OR($B697="",$U697=""),"",$B697+$U697/24),""))</f>
        <v/>
      </c>
      <c r="W697" s="25">
        <f>IF(COUNTA($A697:$R697)=0,"",IFERROR(IF($V697="","",IF(OR($K697="Closed",$K697="Canceled"),IF(IF($P697="",$Q697,$P697)&lt;=$V697,"Met","Missed"),IF('Settings'!$B$8&gt;$V697,"Overdue","Within Target"))),""))</f>
        <v/>
      </c>
      <c r="X697" s="46">
        <f>IF(COUNTA($A697:$R697)=0,"",IFERROR(ROUND($S697/60*'Settings'!$B$5,2),0))</f>
        <v/>
      </c>
      <c r="Y697" s="46">
        <f>IF(COUNTA($A697:$R697)=0,"",IFERROR($R697+$X697,0))</f>
        <v/>
      </c>
      <c r="Z697" s="25">
        <f>IF(COUNTA($A697:$R697)=0,"",IFERROR(IF(OR($K697="Closed",$K697="Canceled"),"No",IF($O697="","Missing Due Date",IF(INT($O697)&lt;INT('Settings'!$B$8),"Overdue",IF(INT($O697)=INT('Settings'!$B$8),"Due Today",IF(INT($O697)&lt;=INT('Settings'!$B$8)+'Settings'!$B$6,"Due Soon","Upcoming"))))),"Check date"))</f>
        <v/>
      </c>
      <c r="AA697" s="27">
        <f>IF(COUNTA($A697:$R697)=0,"",IF($A697="","Missing ID",IF(COUNTIF($A$5:$A$1004,$A697)&gt;1,"Duplicate ID",IF(OR($B697="",$C697="",$D697="",$H697="",$I697="",$K697="",$L697="",$Q697=""),"Missing required field",IF(AND($K697="Closed",$P697=""),"Closed without Resolved At",IF(AND($P697&lt;&gt;"",$P697&lt;$B697),"Resolved before Reported",IF(AND($Q697&lt;&gt;"",$Q697&lt;$B697),"Last Updated before Reported","OK")))))))</f>
        <v/>
      </c>
    </row>
    <row r="698">
      <c r="A698" s="17" t="n"/>
      <c r="B698" s="41" t="n"/>
      <c r="C698" s="42" t="n"/>
      <c r="D698" s="17" t="n"/>
      <c r="E698" s="20" t="n"/>
      <c r="F698" s="17" t="n"/>
      <c r="G698" s="17" t="n"/>
      <c r="H698" s="17" t="n"/>
      <c r="I698" s="17" t="n"/>
      <c r="J698" s="41" t="n"/>
      <c r="K698" s="17" t="n"/>
      <c r="L698" s="17" t="n"/>
      <c r="M698" s="17" t="n"/>
      <c r="N698" s="20" t="n"/>
      <c r="O698" s="42" t="n"/>
      <c r="P698" s="41" t="n"/>
      <c r="Q698" s="41" t="n"/>
      <c r="R698" s="43" t="n"/>
      <c r="S698" s="22">
        <f>IF(COUNTA($A698:$R698)=0,"",IFERROR(IF($J698="","",MAX(0,ROUND((IF(OR($K698="Closed",$K698="Canceled"),IF($P698="",$Q698,$P698),'Settings'!$B$8)-$J698)*1440,0))),""))</f>
        <v/>
      </c>
      <c r="T698" s="44">
        <f>IF(COUNTA($A698:$R698)=0,"",IFERROR(IF($B698="","",MAX(0,ROUND((IF(OR($K698="Closed",$K698="Canceled"),IF($P698="",$Q698,$P698),'Settings'!$B$8)-$B698)*24,1))),""))</f>
        <v/>
      </c>
      <c r="U698" s="44">
        <f>IF(COUNTA($A698:$R698)=0,"",IFERROR(VLOOKUP($I698,'Settings'!$A$12:$B$15,2,FALSE),""))</f>
        <v/>
      </c>
      <c r="V698" s="45">
        <f>IF(COUNTA($A698:$R698)=0,"",IFERROR(IF(OR($B698="",$U698=""),"",$B698+$U698/24),""))</f>
        <v/>
      </c>
      <c r="W698" s="25">
        <f>IF(COUNTA($A698:$R698)=0,"",IFERROR(IF($V698="","",IF(OR($K698="Closed",$K698="Canceled"),IF(IF($P698="",$Q698,$P698)&lt;=$V698,"Met","Missed"),IF('Settings'!$B$8&gt;$V698,"Overdue","Within Target"))),""))</f>
        <v/>
      </c>
      <c r="X698" s="46">
        <f>IF(COUNTA($A698:$R698)=0,"",IFERROR(ROUND($S698/60*'Settings'!$B$5,2),0))</f>
        <v/>
      </c>
      <c r="Y698" s="46">
        <f>IF(COUNTA($A698:$R698)=0,"",IFERROR($R698+$X698,0))</f>
        <v/>
      </c>
      <c r="Z698" s="25">
        <f>IF(COUNTA($A698:$R698)=0,"",IFERROR(IF(OR($K698="Closed",$K698="Canceled"),"No",IF($O698="","Missing Due Date",IF(INT($O698)&lt;INT('Settings'!$B$8),"Overdue",IF(INT($O698)=INT('Settings'!$B$8),"Due Today",IF(INT($O698)&lt;=INT('Settings'!$B$8)+'Settings'!$B$6,"Due Soon","Upcoming"))))),"Check date"))</f>
        <v/>
      </c>
      <c r="AA698" s="27">
        <f>IF(COUNTA($A698:$R698)=0,"",IF($A698="","Missing ID",IF(COUNTIF($A$5:$A$1004,$A698)&gt;1,"Duplicate ID",IF(OR($B698="",$C698="",$D698="",$H698="",$I698="",$K698="",$L698="",$Q698=""),"Missing required field",IF(AND($K698="Closed",$P698=""),"Closed without Resolved At",IF(AND($P698&lt;&gt;"",$P698&lt;$B698),"Resolved before Reported",IF(AND($Q698&lt;&gt;"",$Q698&lt;$B698),"Last Updated before Reported","OK")))))))</f>
        <v/>
      </c>
    </row>
    <row r="699">
      <c r="A699" s="17" t="n"/>
      <c r="B699" s="41" t="n"/>
      <c r="C699" s="42" t="n"/>
      <c r="D699" s="17" t="n"/>
      <c r="E699" s="20" t="n"/>
      <c r="F699" s="17" t="n"/>
      <c r="G699" s="17" t="n"/>
      <c r="H699" s="17" t="n"/>
      <c r="I699" s="17" t="n"/>
      <c r="J699" s="41" t="n"/>
      <c r="K699" s="17" t="n"/>
      <c r="L699" s="17" t="n"/>
      <c r="M699" s="17" t="n"/>
      <c r="N699" s="20" t="n"/>
      <c r="O699" s="42" t="n"/>
      <c r="P699" s="41" t="n"/>
      <c r="Q699" s="41" t="n"/>
      <c r="R699" s="43" t="n"/>
      <c r="S699" s="22">
        <f>IF(COUNTA($A699:$R699)=0,"",IFERROR(IF($J699="","",MAX(0,ROUND((IF(OR($K699="Closed",$K699="Canceled"),IF($P699="",$Q699,$P699),'Settings'!$B$8)-$J699)*1440,0))),""))</f>
        <v/>
      </c>
      <c r="T699" s="44">
        <f>IF(COUNTA($A699:$R699)=0,"",IFERROR(IF($B699="","",MAX(0,ROUND((IF(OR($K699="Closed",$K699="Canceled"),IF($P699="",$Q699,$P699),'Settings'!$B$8)-$B699)*24,1))),""))</f>
        <v/>
      </c>
      <c r="U699" s="44">
        <f>IF(COUNTA($A699:$R699)=0,"",IFERROR(VLOOKUP($I699,'Settings'!$A$12:$B$15,2,FALSE),""))</f>
        <v/>
      </c>
      <c r="V699" s="45">
        <f>IF(COUNTA($A699:$R699)=0,"",IFERROR(IF(OR($B699="",$U699=""),"",$B699+$U699/24),""))</f>
        <v/>
      </c>
      <c r="W699" s="25">
        <f>IF(COUNTA($A699:$R699)=0,"",IFERROR(IF($V699="","",IF(OR($K699="Closed",$K699="Canceled"),IF(IF($P699="",$Q699,$P699)&lt;=$V699,"Met","Missed"),IF('Settings'!$B$8&gt;$V699,"Overdue","Within Target"))),""))</f>
        <v/>
      </c>
      <c r="X699" s="46">
        <f>IF(COUNTA($A699:$R699)=0,"",IFERROR(ROUND($S699/60*'Settings'!$B$5,2),0))</f>
        <v/>
      </c>
      <c r="Y699" s="46">
        <f>IF(COUNTA($A699:$R699)=0,"",IFERROR($R699+$X699,0))</f>
        <v/>
      </c>
      <c r="Z699" s="25">
        <f>IF(COUNTA($A699:$R699)=0,"",IFERROR(IF(OR($K699="Closed",$K699="Canceled"),"No",IF($O699="","Missing Due Date",IF(INT($O699)&lt;INT('Settings'!$B$8),"Overdue",IF(INT($O699)=INT('Settings'!$B$8),"Due Today",IF(INT($O699)&lt;=INT('Settings'!$B$8)+'Settings'!$B$6,"Due Soon","Upcoming"))))),"Check date"))</f>
        <v/>
      </c>
      <c r="AA699" s="27">
        <f>IF(COUNTA($A699:$R699)=0,"",IF($A699="","Missing ID",IF(COUNTIF($A$5:$A$1004,$A699)&gt;1,"Duplicate ID",IF(OR($B699="",$C699="",$D699="",$H699="",$I699="",$K699="",$L699="",$Q699=""),"Missing required field",IF(AND($K699="Closed",$P699=""),"Closed without Resolved At",IF(AND($P699&lt;&gt;"",$P699&lt;$B699),"Resolved before Reported",IF(AND($Q699&lt;&gt;"",$Q699&lt;$B699),"Last Updated before Reported","OK")))))))</f>
        <v/>
      </c>
    </row>
    <row r="700">
      <c r="A700" s="17" t="n"/>
      <c r="B700" s="41" t="n"/>
      <c r="C700" s="42" t="n"/>
      <c r="D700" s="17" t="n"/>
      <c r="E700" s="20" t="n"/>
      <c r="F700" s="17" t="n"/>
      <c r="G700" s="17" t="n"/>
      <c r="H700" s="17" t="n"/>
      <c r="I700" s="17" t="n"/>
      <c r="J700" s="41" t="n"/>
      <c r="K700" s="17" t="n"/>
      <c r="L700" s="17" t="n"/>
      <c r="M700" s="17" t="n"/>
      <c r="N700" s="20" t="n"/>
      <c r="O700" s="42" t="n"/>
      <c r="P700" s="41" t="n"/>
      <c r="Q700" s="41" t="n"/>
      <c r="R700" s="43" t="n"/>
      <c r="S700" s="22">
        <f>IF(COUNTA($A700:$R700)=0,"",IFERROR(IF($J700="","",MAX(0,ROUND((IF(OR($K700="Closed",$K700="Canceled"),IF($P700="",$Q700,$P700),'Settings'!$B$8)-$J700)*1440,0))),""))</f>
        <v/>
      </c>
      <c r="T700" s="44">
        <f>IF(COUNTA($A700:$R700)=0,"",IFERROR(IF($B700="","",MAX(0,ROUND((IF(OR($K700="Closed",$K700="Canceled"),IF($P700="",$Q700,$P700),'Settings'!$B$8)-$B700)*24,1))),""))</f>
        <v/>
      </c>
      <c r="U700" s="44">
        <f>IF(COUNTA($A700:$R700)=0,"",IFERROR(VLOOKUP($I700,'Settings'!$A$12:$B$15,2,FALSE),""))</f>
        <v/>
      </c>
      <c r="V700" s="45">
        <f>IF(COUNTA($A700:$R700)=0,"",IFERROR(IF(OR($B700="",$U700=""),"",$B700+$U700/24),""))</f>
        <v/>
      </c>
      <c r="W700" s="25">
        <f>IF(COUNTA($A700:$R700)=0,"",IFERROR(IF($V700="","",IF(OR($K700="Closed",$K700="Canceled"),IF(IF($P700="",$Q700,$P700)&lt;=$V700,"Met","Missed"),IF('Settings'!$B$8&gt;$V700,"Overdue","Within Target"))),""))</f>
        <v/>
      </c>
      <c r="X700" s="46">
        <f>IF(COUNTA($A700:$R700)=0,"",IFERROR(ROUND($S700/60*'Settings'!$B$5,2),0))</f>
        <v/>
      </c>
      <c r="Y700" s="46">
        <f>IF(COUNTA($A700:$R700)=0,"",IFERROR($R700+$X700,0))</f>
        <v/>
      </c>
      <c r="Z700" s="25">
        <f>IF(COUNTA($A700:$R700)=0,"",IFERROR(IF(OR($K700="Closed",$K700="Canceled"),"No",IF($O700="","Missing Due Date",IF(INT($O700)&lt;INT('Settings'!$B$8),"Overdue",IF(INT($O700)=INT('Settings'!$B$8),"Due Today",IF(INT($O700)&lt;=INT('Settings'!$B$8)+'Settings'!$B$6,"Due Soon","Upcoming"))))),"Check date"))</f>
        <v/>
      </c>
      <c r="AA700" s="27">
        <f>IF(COUNTA($A700:$R700)=0,"",IF($A700="","Missing ID",IF(COUNTIF($A$5:$A$1004,$A700)&gt;1,"Duplicate ID",IF(OR($B700="",$C700="",$D700="",$H700="",$I700="",$K700="",$L700="",$Q700=""),"Missing required field",IF(AND($K700="Closed",$P700=""),"Closed without Resolved At",IF(AND($P700&lt;&gt;"",$P700&lt;$B700),"Resolved before Reported",IF(AND($Q700&lt;&gt;"",$Q700&lt;$B700),"Last Updated before Reported","OK")))))))</f>
        <v/>
      </c>
    </row>
    <row r="701">
      <c r="A701" s="17" t="n"/>
      <c r="B701" s="41" t="n"/>
      <c r="C701" s="42" t="n"/>
      <c r="D701" s="17" t="n"/>
      <c r="E701" s="20" t="n"/>
      <c r="F701" s="17" t="n"/>
      <c r="G701" s="17" t="n"/>
      <c r="H701" s="17" t="n"/>
      <c r="I701" s="17" t="n"/>
      <c r="J701" s="41" t="n"/>
      <c r="K701" s="17" t="n"/>
      <c r="L701" s="17" t="n"/>
      <c r="M701" s="17" t="n"/>
      <c r="N701" s="20" t="n"/>
      <c r="O701" s="42" t="n"/>
      <c r="P701" s="41" t="n"/>
      <c r="Q701" s="41" t="n"/>
      <c r="R701" s="43" t="n"/>
      <c r="S701" s="22">
        <f>IF(COUNTA($A701:$R701)=0,"",IFERROR(IF($J701="","",MAX(0,ROUND((IF(OR($K701="Closed",$K701="Canceled"),IF($P701="",$Q701,$P701),'Settings'!$B$8)-$J701)*1440,0))),""))</f>
        <v/>
      </c>
      <c r="T701" s="44">
        <f>IF(COUNTA($A701:$R701)=0,"",IFERROR(IF($B701="","",MAX(0,ROUND((IF(OR($K701="Closed",$K701="Canceled"),IF($P701="",$Q701,$P701),'Settings'!$B$8)-$B701)*24,1))),""))</f>
        <v/>
      </c>
      <c r="U701" s="44">
        <f>IF(COUNTA($A701:$R701)=0,"",IFERROR(VLOOKUP($I701,'Settings'!$A$12:$B$15,2,FALSE),""))</f>
        <v/>
      </c>
      <c r="V701" s="45">
        <f>IF(COUNTA($A701:$R701)=0,"",IFERROR(IF(OR($B701="",$U701=""),"",$B701+$U701/24),""))</f>
        <v/>
      </c>
      <c r="W701" s="25">
        <f>IF(COUNTA($A701:$R701)=0,"",IFERROR(IF($V701="","",IF(OR($K701="Closed",$K701="Canceled"),IF(IF($P701="",$Q701,$P701)&lt;=$V701,"Met","Missed"),IF('Settings'!$B$8&gt;$V701,"Overdue","Within Target"))),""))</f>
        <v/>
      </c>
      <c r="X701" s="46">
        <f>IF(COUNTA($A701:$R701)=0,"",IFERROR(ROUND($S701/60*'Settings'!$B$5,2),0))</f>
        <v/>
      </c>
      <c r="Y701" s="46">
        <f>IF(COUNTA($A701:$R701)=0,"",IFERROR($R701+$X701,0))</f>
        <v/>
      </c>
      <c r="Z701" s="25">
        <f>IF(COUNTA($A701:$R701)=0,"",IFERROR(IF(OR($K701="Closed",$K701="Canceled"),"No",IF($O701="","Missing Due Date",IF(INT($O701)&lt;INT('Settings'!$B$8),"Overdue",IF(INT($O701)=INT('Settings'!$B$8),"Due Today",IF(INT($O701)&lt;=INT('Settings'!$B$8)+'Settings'!$B$6,"Due Soon","Upcoming"))))),"Check date"))</f>
        <v/>
      </c>
      <c r="AA701" s="27">
        <f>IF(COUNTA($A701:$R701)=0,"",IF($A701="","Missing ID",IF(COUNTIF($A$5:$A$1004,$A701)&gt;1,"Duplicate ID",IF(OR($B701="",$C701="",$D701="",$H701="",$I701="",$K701="",$L701="",$Q701=""),"Missing required field",IF(AND($K701="Closed",$P701=""),"Closed without Resolved At",IF(AND($P701&lt;&gt;"",$P701&lt;$B701),"Resolved before Reported",IF(AND($Q701&lt;&gt;"",$Q701&lt;$B701),"Last Updated before Reported","OK")))))))</f>
        <v/>
      </c>
    </row>
    <row r="702">
      <c r="A702" s="17" t="n"/>
      <c r="B702" s="41" t="n"/>
      <c r="C702" s="42" t="n"/>
      <c r="D702" s="17" t="n"/>
      <c r="E702" s="20" t="n"/>
      <c r="F702" s="17" t="n"/>
      <c r="G702" s="17" t="n"/>
      <c r="H702" s="17" t="n"/>
      <c r="I702" s="17" t="n"/>
      <c r="J702" s="41" t="n"/>
      <c r="K702" s="17" t="n"/>
      <c r="L702" s="17" t="n"/>
      <c r="M702" s="17" t="n"/>
      <c r="N702" s="20" t="n"/>
      <c r="O702" s="42" t="n"/>
      <c r="P702" s="41" t="n"/>
      <c r="Q702" s="41" t="n"/>
      <c r="R702" s="43" t="n"/>
      <c r="S702" s="22">
        <f>IF(COUNTA($A702:$R702)=0,"",IFERROR(IF($J702="","",MAX(0,ROUND((IF(OR($K702="Closed",$K702="Canceled"),IF($P702="",$Q702,$P702),'Settings'!$B$8)-$J702)*1440,0))),""))</f>
        <v/>
      </c>
      <c r="T702" s="44">
        <f>IF(COUNTA($A702:$R702)=0,"",IFERROR(IF($B702="","",MAX(0,ROUND((IF(OR($K702="Closed",$K702="Canceled"),IF($P702="",$Q702,$P702),'Settings'!$B$8)-$B702)*24,1))),""))</f>
        <v/>
      </c>
      <c r="U702" s="44">
        <f>IF(COUNTA($A702:$R702)=0,"",IFERROR(VLOOKUP($I702,'Settings'!$A$12:$B$15,2,FALSE),""))</f>
        <v/>
      </c>
      <c r="V702" s="45">
        <f>IF(COUNTA($A702:$R702)=0,"",IFERROR(IF(OR($B702="",$U702=""),"",$B702+$U702/24),""))</f>
        <v/>
      </c>
      <c r="W702" s="25">
        <f>IF(COUNTA($A702:$R702)=0,"",IFERROR(IF($V702="","",IF(OR($K702="Closed",$K702="Canceled"),IF(IF($P702="",$Q702,$P702)&lt;=$V702,"Met","Missed"),IF('Settings'!$B$8&gt;$V702,"Overdue","Within Target"))),""))</f>
        <v/>
      </c>
      <c r="X702" s="46">
        <f>IF(COUNTA($A702:$R702)=0,"",IFERROR(ROUND($S702/60*'Settings'!$B$5,2),0))</f>
        <v/>
      </c>
      <c r="Y702" s="46">
        <f>IF(COUNTA($A702:$R702)=0,"",IFERROR($R702+$X702,0))</f>
        <v/>
      </c>
      <c r="Z702" s="25">
        <f>IF(COUNTA($A702:$R702)=0,"",IFERROR(IF(OR($K702="Closed",$K702="Canceled"),"No",IF($O702="","Missing Due Date",IF(INT($O702)&lt;INT('Settings'!$B$8),"Overdue",IF(INT($O702)=INT('Settings'!$B$8),"Due Today",IF(INT($O702)&lt;=INT('Settings'!$B$8)+'Settings'!$B$6,"Due Soon","Upcoming"))))),"Check date"))</f>
        <v/>
      </c>
      <c r="AA702" s="27">
        <f>IF(COUNTA($A702:$R702)=0,"",IF($A702="","Missing ID",IF(COUNTIF($A$5:$A$1004,$A702)&gt;1,"Duplicate ID",IF(OR($B702="",$C702="",$D702="",$H702="",$I702="",$K702="",$L702="",$Q702=""),"Missing required field",IF(AND($K702="Closed",$P702=""),"Closed without Resolved At",IF(AND($P702&lt;&gt;"",$P702&lt;$B702),"Resolved before Reported",IF(AND($Q702&lt;&gt;"",$Q702&lt;$B702),"Last Updated before Reported","OK")))))))</f>
        <v/>
      </c>
    </row>
    <row r="703">
      <c r="A703" s="17" t="n"/>
      <c r="B703" s="41" t="n"/>
      <c r="C703" s="42" t="n"/>
      <c r="D703" s="17" t="n"/>
      <c r="E703" s="20" t="n"/>
      <c r="F703" s="17" t="n"/>
      <c r="G703" s="17" t="n"/>
      <c r="H703" s="17" t="n"/>
      <c r="I703" s="17" t="n"/>
      <c r="J703" s="41" t="n"/>
      <c r="K703" s="17" t="n"/>
      <c r="L703" s="17" t="n"/>
      <c r="M703" s="17" t="n"/>
      <c r="N703" s="20" t="n"/>
      <c r="O703" s="42" t="n"/>
      <c r="P703" s="41" t="n"/>
      <c r="Q703" s="41" t="n"/>
      <c r="R703" s="43" t="n"/>
      <c r="S703" s="22">
        <f>IF(COUNTA($A703:$R703)=0,"",IFERROR(IF($J703="","",MAX(0,ROUND((IF(OR($K703="Closed",$K703="Canceled"),IF($P703="",$Q703,$P703),'Settings'!$B$8)-$J703)*1440,0))),""))</f>
        <v/>
      </c>
      <c r="T703" s="44">
        <f>IF(COUNTA($A703:$R703)=0,"",IFERROR(IF($B703="","",MAX(0,ROUND((IF(OR($K703="Closed",$K703="Canceled"),IF($P703="",$Q703,$P703),'Settings'!$B$8)-$B703)*24,1))),""))</f>
        <v/>
      </c>
      <c r="U703" s="44">
        <f>IF(COUNTA($A703:$R703)=0,"",IFERROR(VLOOKUP($I703,'Settings'!$A$12:$B$15,2,FALSE),""))</f>
        <v/>
      </c>
      <c r="V703" s="45">
        <f>IF(COUNTA($A703:$R703)=0,"",IFERROR(IF(OR($B703="",$U703=""),"",$B703+$U703/24),""))</f>
        <v/>
      </c>
      <c r="W703" s="25">
        <f>IF(COUNTA($A703:$R703)=0,"",IFERROR(IF($V703="","",IF(OR($K703="Closed",$K703="Canceled"),IF(IF($P703="",$Q703,$P703)&lt;=$V703,"Met","Missed"),IF('Settings'!$B$8&gt;$V703,"Overdue","Within Target"))),""))</f>
        <v/>
      </c>
      <c r="X703" s="46">
        <f>IF(COUNTA($A703:$R703)=0,"",IFERROR(ROUND($S703/60*'Settings'!$B$5,2),0))</f>
        <v/>
      </c>
      <c r="Y703" s="46">
        <f>IF(COUNTA($A703:$R703)=0,"",IFERROR($R703+$X703,0))</f>
        <v/>
      </c>
      <c r="Z703" s="25">
        <f>IF(COUNTA($A703:$R703)=0,"",IFERROR(IF(OR($K703="Closed",$K703="Canceled"),"No",IF($O703="","Missing Due Date",IF(INT($O703)&lt;INT('Settings'!$B$8),"Overdue",IF(INT($O703)=INT('Settings'!$B$8),"Due Today",IF(INT($O703)&lt;=INT('Settings'!$B$8)+'Settings'!$B$6,"Due Soon","Upcoming"))))),"Check date"))</f>
        <v/>
      </c>
      <c r="AA703" s="27">
        <f>IF(COUNTA($A703:$R703)=0,"",IF($A703="","Missing ID",IF(COUNTIF($A$5:$A$1004,$A703)&gt;1,"Duplicate ID",IF(OR($B703="",$C703="",$D703="",$H703="",$I703="",$K703="",$L703="",$Q703=""),"Missing required field",IF(AND($K703="Closed",$P703=""),"Closed without Resolved At",IF(AND($P703&lt;&gt;"",$P703&lt;$B703),"Resolved before Reported",IF(AND($Q703&lt;&gt;"",$Q703&lt;$B703),"Last Updated before Reported","OK")))))))</f>
        <v/>
      </c>
    </row>
    <row r="704">
      <c r="A704" s="17" t="n"/>
      <c r="B704" s="41" t="n"/>
      <c r="C704" s="42" t="n"/>
      <c r="D704" s="17" t="n"/>
      <c r="E704" s="20" t="n"/>
      <c r="F704" s="17" t="n"/>
      <c r="G704" s="17" t="n"/>
      <c r="H704" s="17" t="n"/>
      <c r="I704" s="17" t="n"/>
      <c r="J704" s="41" t="n"/>
      <c r="K704" s="17" t="n"/>
      <c r="L704" s="17" t="n"/>
      <c r="M704" s="17" t="n"/>
      <c r="N704" s="20" t="n"/>
      <c r="O704" s="42" t="n"/>
      <c r="P704" s="41" t="n"/>
      <c r="Q704" s="41" t="n"/>
      <c r="R704" s="43" t="n"/>
      <c r="S704" s="22">
        <f>IF(COUNTA($A704:$R704)=0,"",IFERROR(IF($J704="","",MAX(0,ROUND((IF(OR($K704="Closed",$K704="Canceled"),IF($P704="",$Q704,$P704),'Settings'!$B$8)-$J704)*1440,0))),""))</f>
        <v/>
      </c>
      <c r="T704" s="44">
        <f>IF(COUNTA($A704:$R704)=0,"",IFERROR(IF($B704="","",MAX(0,ROUND((IF(OR($K704="Closed",$K704="Canceled"),IF($P704="",$Q704,$P704),'Settings'!$B$8)-$B704)*24,1))),""))</f>
        <v/>
      </c>
      <c r="U704" s="44">
        <f>IF(COUNTA($A704:$R704)=0,"",IFERROR(VLOOKUP($I704,'Settings'!$A$12:$B$15,2,FALSE),""))</f>
        <v/>
      </c>
      <c r="V704" s="45">
        <f>IF(COUNTA($A704:$R704)=0,"",IFERROR(IF(OR($B704="",$U704=""),"",$B704+$U704/24),""))</f>
        <v/>
      </c>
      <c r="W704" s="25">
        <f>IF(COUNTA($A704:$R704)=0,"",IFERROR(IF($V704="","",IF(OR($K704="Closed",$K704="Canceled"),IF(IF($P704="",$Q704,$P704)&lt;=$V704,"Met","Missed"),IF('Settings'!$B$8&gt;$V704,"Overdue","Within Target"))),""))</f>
        <v/>
      </c>
      <c r="X704" s="46">
        <f>IF(COUNTA($A704:$R704)=0,"",IFERROR(ROUND($S704/60*'Settings'!$B$5,2),0))</f>
        <v/>
      </c>
      <c r="Y704" s="46">
        <f>IF(COUNTA($A704:$R704)=0,"",IFERROR($R704+$X704,0))</f>
        <v/>
      </c>
      <c r="Z704" s="25">
        <f>IF(COUNTA($A704:$R704)=0,"",IFERROR(IF(OR($K704="Closed",$K704="Canceled"),"No",IF($O704="","Missing Due Date",IF(INT($O704)&lt;INT('Settings'!$B$8),"Overdue",IF(INT($O704)=INT('Settings'!$B$8),"Due Today",IF(INT($O704)&lt;=INT('Settings'!$B$8)+'Settings'!$B$6,"Due Soon","Upcoming"))))),"Check date"))</f>
        <v/>
      </c>
      <c r="AA704" s="27">
        <f>IF(COUNTA($A704:$R704)=0,"",IF($A704="","Missing ID",IF(COUNTIF($A$5:$A$1004,$A704)&gt;1,"Duplicate ID",IF(OR($B704="",$C704="",$D704="",$H704="",$I704="",$K704="",$L704="",$Q704=""),"Missing required field",IF(AND($K704="Closed",$P704=""),"Closed without Resolved At",IF(AND($P704&lt;&gt;"",$P704&lt;$B704),"Resolved before Reported",IF(AND($Q704&lt;&gt;"",$Q704&lt;$B704),"Last Updated before Reported","OK")))))))</f>
        <v/>
      </c>
    </row>
    <row r="705">
      <c r="A705" s="17" t="n"/>
      <c r="B705" s="41" t="n"/>
      <c r="C705" s="42" t="n"/>
      <c r="D705" s="17" t="n"/>
      <c r="E705" s="20" t="n"/>
      <c r="F705" s="17" t="n"/>
      <c r="G705" s="17" t="n"/>
      <c r="H705" s="17" t="n"/>
      <c r="I705" s="17" t="n"/>
      <c r="J705" s="41" t="n"/>
      <c r="K705" s="17" t="n"/>
      <c r="L705" s="17" t="n"/>
      <c r="M705" s="17" t="n"/>
      <c r="N705" s="20" t="n"/>
      <c r="O705" s="42" t="n"/>
      <c r="P705" s="41" t="n"/>
      <c r="Q705" s="41" t="n"/>
      <c r="R705" s="43" t="n"/>
      <c r="S705" s="22">
        <f>IF(COUNTA($A705:$R705)=0,"",IFERROR(IF($J705="","",MAX(0,ROUND((IF(OR($K705="Closed",$K705="Canceled"),IF($P705="",$Q705,$P705),'Settings'!$B$8)-$J705)*1440,0))),""))</f>
        <v/>
      </c>
      <c r="T705" s="44">
        <f>IF(COUNTA($A705:$R705)=0,"",IFERROR(IF($B705="","",MAX(0,ROUND((IF(OR($K705="Closed",$K705="Canceled"),IF($P705="",$Q705,$P705),'Settings'!$B$8)-$B705)*24,1))),""))</f>
        <v/>
      </c>
      <c r="U705" s="44">
        <f>IF(COUNTA($A705:$R705)=0,"",IFERROR(VLOOKUP($I705,'Settings'!$A$12:$B$15,2,FALSE),""))</f>
        <v/>
      </c>
      <c r="V705" s="45">
        <f>IF(COUNTA($A705:$R705)=0,"",IFERROR(IF(OR($B705="",$U705=""),"",$B705+$U705/24),""))</f>
        <v/>
      </c>
      <c r="W705" s="25">
        <f>IF(COUNTA($A705:$R705)=0,"",IFERROR(IF($V705="","",IF(OR($K705="Closed",$K705="Canceled"),IF(IF($P705="",$Q705,$P705)&lt;=$V705,"Met","Missed"),IF('Settings'!$B$8&gt;$V705,"Overdue","Within Target"))),""))</f>
        <v/>
      </c>
      <c r="X705" s="46">
        <f>IF(COUNTA($A705:$R705)=0,"",IFERROR(ROUND($S705/60*'Settings'!$B$5,2),0))</f>
        <v/>
      </c>
      <c r="Y705" s="46">
        <f>IF(COUNTA($A705:$R705)=0,"",IFERROR($R705+$X705,0))</f>
        <v/>
      </c>
      <c r="Z705" s="25">
        <f>IF(COUNTA($A705:$R705)=0,"",IFERROR(IF(OR($K705="Closed",$K705="Canceled"),"No",IF($O705="","Missing Due Date",IF(INT($O705)&lt;INT('Settings'!$B$8),"Overdue",IF(INT($O705)=INT('Settings'!$B$8),"Due Today",IF(INT($O705)&lt;=INT('Settings'!$B$8)+'Settings'!$B$6,"Due Soon","Upcoming"))))),"Check date"))</f>
        <v/>
      </c>
      <c r="AA705" s="27">
        <f>IF(COUNTA($A705:$R705)=0,"",IF($A705="","Missing ID",IF(COUNTIF($A$5:$A$1004,$A705)&gt;1,"Duplicate ID",IF(OR($B705="",$C705="",$D705="",$H705="",$I705="",$K705="",$L705="",$Q705=""),"Missing required field",IF(AND($K705="Closed",$P705=""),"Closed without Resolved At",IF(AND($P705&lt;&gt;"",$P705&lt;$B705),"Resolved before Reported",IF(AND($Q705&lt;&gt;"",$Q705&lt;$B705),"Last Updated before Reported","OK")))))))</f>
        <v/>
      </c>
    </row>
    <row r="706">
      <c r="A706" s="17" t="n"/>
      <c r="B706" s="41" t="n"/>
      <c r="C706" s="42" t="n"/>
      <c r="D706" s="17" t="n"/>
      <c r="E706" s="20" t="n"/>
      <c r="F706" s="17" t="n"/>
      <c r="G706" s="17" t="n"/>
      <c r="H706" s="17" t="n"/>
      <c r="I706" s="17" t="n"/>
      <c r="J706" s="41" t="n"/>
      <c r="K706" s="17" t="n"/>
      <c r="L706" s="17" t="n"/>
      <c r="M706" s="17" t="n"/>
      <c r="N706" s="20" t="n"/>
      <c r="O706" s="42" t="n"/>
      <c r="P706" s="41" t="n"/>
      <c r="Q706" s="41" t="n"/>
      <c r="R706" s="43" t="n"/>
      <c r="S706" s="22">
        <f>IF(COUNTA($A706:$R706)=0,"",IFERROR(IF($J706="","",MAX(0,ROUND((IF(OR($K706="Closed",$K706="Canceled"),IF($P706="",$Q706,$P706),'Settings'!$B$8)-$J706)*1440,0))),""))</f>
        <v/>
      </c>
      <c r="T706" s="44">
        <f>IF(COUNTA($A706:$R706)=0,"",IFERROR(IF($B706="","",MAX(0,ROUND((IF(OR($K706="Closed",$K706="Canceled"),IF($P706="",$Q706,$P706),'Settings'!$B$8)-$B706)*24,1))),""))</f>
        <v/>
      </c>
      <c r="U706" s="44">
        <f>IF(COUNTA($A706:$R706)=0,"",IFERROR(VLOOKUP($I706,'Settings'!$A$12:$B$15,2,FALSE),""))</f>
        <v/>
      </c>
      <c r="V706" s="45">
        <f>IF(COUNTA($A706:$R706)=0,"",IFERROR(IF(OR($B706="",$U706=""),"",$B706+$U706/24),""))</f>
        <v/>
      </c>
      <c r="W706" s="25">
        <f>IF(COUNTA($A706:$R706)=0,"",IFERROR(IF($V706="","",IF(OR($K706="Closed",$K706="Canceled"),IF(IF($P706="",$Q706,$P706)&lt;=$V706,"Met","Missed"),IF('Settings'!$B$8&gt;$V706,"Overdue","Within Target"))),""))</f>
        <v/>
      </c>
      <c r="X706" s="46">
        <f>IF(COUNTA($A706:$R706)=0,"",IFERROR(ROUND($S706/60*'Settings'!$B$5,2),0))</f>
        <v/>
      </c>
      <c r="Y706" s="46">
        <f>IF(COUNTA($A706:$R706)=0,"",IFERROR($R706+$X706,0))</f>
        <v/>
      </c>
      <c r="Z706" s="25">
        <f>IF(COUNTA($A706:$R706)=0,"",IFERROR(IF(OR($K706="Closed",$K706="Canceled"),"No",IF($O706="","Missing Due Date",IF(INT($O706)&lt;INT('Settings'!$B$8),"Overdue",IF(INT($O706)=INT('Settings'!$B$8),"Due Today",IF(INT($O706)&lt;=INT('Settings'!$B$8)+'Settings'!$B$6,"Due Soon","Upcoming"))))),"Check date"))</f>
        <v/>
      </c>
      <c r="AA706" s="27">
        <f>IF(COUNTA($A706:$R706)=0,"",IF($A706="","Missing ID",IF(COUNTIF($A$5:$A$1004,$A706)&gt;1,"Duplicate ID",IF(OR($B706="",$C706="",$D706="",$H706="",$I706="",$K706="",$L706="",$Q706=""),"Missing required field",IF(AND($K706="Closed",$P706=""),"Closed without Resolved At",IF(AND($P706&lt;&gt;"",$P706&lt;$B706),"Resolved before Reported",IF(AND($Q706&lt;&gt;"",$Q706&lt;$B706),"Last Updated before Reported","OK")))))))</f>
        <v/>
      </c>
    </row>
    <row r="707">
      <c r="A707" s="17" t="n"/>
      <c r="B707" s="41" t="n"/>
      <c r="C707" s="42" t="n"/>
      <c r="D707" s="17" t="n"/>
      <c r="E707" s="20" t="n"/>
      <c r="F707" s="17" t="n"/>
      <c r="G707" s="17" t="n"/>
      <c r="H707" s="17" t="n"/>
      <c r="I707" s="17" t="n"/>
      <c r="J707" s="41" t="n"/>
      <c r="K707" s="17" t="n"/>
      <c r="L707" s="17" t="n"/>
      <c r="M707" s="17" t="n"/>
      <c r="N707" s="20" t="n"/>
      <c r="O707" s="42" t="n"/>
      <c r="P707" s="41" t="n"/>
      <c r="Q707" s="41" t="n"/>
      <c r="R707" s="43" t="n"/>
      <c r="S707" s="22">
        <f>IF(COUNTA($A707:$R707)=0,"",IFERROR(IF($J707="","",MAX(0,ROUND((IF(OR($K707="Closed",$K707="Canceled"),IF($P707="",$Q707,$P707),'Settings'!$B$8)-$J707)*1440,0))),""))</f>
        <v/>
      </c>
      <c r="T707" s="44">
        <f>IF(COUNTA($A707:$R707)=0,"",IFERROR(IF($B707="","",MAX(0,ROUND((IF(OR($K707="Closed",$K707="Canceled"),IF($P707="",$Q707,$P707),'Settings'!$B$8)-$B707)*24,1))),""))</f>
        <v/>
      </c>
      <c r="U707" s="44">
        <f>IF(COUNTA($A707:$R707)=0,"",IFERROR(VLOOKUP($I707,'Settings'!$A$12:$B$15,2,FALSE),""))</f>
        <v/>
      </c>
      <c r="V707" s="45">
        <f>IF(COUNTA($A707:$R707)=0,"",IFERROR(IF(OR($B707="",$U707=""),"",$B707+$U707/24),""))</f>
        <v/>
      </c>
      <c r="W707" s="25">
        <f>IF(COUNTA($A707:$R707)=0,"",IFERROR(IF($V707="","",IF(OR($K707="Closed",$K707="Canceled"),IF(IF($P707="",$Q707,$P707)&lt;=$V707,"Met","Missed"),IF('Settings'!$B$8&gt;$V707,"Overdue","Within Target"))),""))</f>
        <v/>
      </c>
      <c r="X707" s="46">
        <f>IF(COUNTA($A707:$R707)=0,"",IFERROR(ROUND($S707/60*'Settings'!$B$5,2),0))</f>
        <v/>
      </c>
      <c r="Y707" s="46">
        <f>IF(COUNTA($A707:$R707)=0,"",IFERROR($R707+$X707,0))</f>
        <v/>
      </c>
      <c r="Z707" s="25">
        <f>IF(COUNTA($A707:$R707)=0,"",IFERROR(IF(OR($K707="Closed",$K707="Canceled"),"No",IF($O707="","Missing Due Date",IF(INT($O707)&lt;INT('Settings'!$B$8),"Overdue",IF(INT($O707)=INT('Settings'!$B$8),"Due Today",IF(INT($O707)&lt;=INT('Settings'!$B$8)+'Settings'!$B$6,"Due Soon","Upcoming"))))),"Check date"))</f>
        <v/>
      </c>
      <c r="AA707" s="27">
        <f>IF(COUNTA($A707:$R707)=0,"",IF($A707="","Missing ID",IF(COUNTIF($A$5:$A$1004,$A707)&gt;1,"Duplicate ID",IF(OR($B707="",$C707="",$D707="",$H707="",$I707="",$K707="",$L707="",$Q707=""),"Missing required field",IF(AND($K707="Closed",$P707=""),"Closed without Resolved At",IF(AND($P707&lt;&gt;"",$P707&lt;$B707),"Resolved before Reported",IF(AND($Q707&lt;&gt;"",$Q707&lt;$B707),"Last Updated before Reported","OK")))))))</f>
        <v/>
      </c>
    </row>
    <row r="708">
      <c r="A708" s="17" t="n"/>
      <c r="B708" s="41" t="n"/>
      <c r="C708" s="42" t="n"/>
      <c r="D708" s="17" t="n"/>
      <c r="E708" s="20" t="n"/>
      <c r="F708" s="17" t="n"/>
      <c r="G708" s="17" t="n"/>
      <c r="H708" s="17" t="n"/>
      <c r="I708" s="17" t="n"/>
      <c r="J708" s="41" t="n"/>
      <c r="K708" s="17" t="n"/>
      <c r="L708" s="17" t="n"/>
      <c r="M708" s="17" t="n"/>
      <c r="N708" s="20" t="n"/>
      <c r="O708" s="42" t="n"/>
      <c r="P708" s="41" t="n"/>
      <c r="Q708" s="41" t="n"/>
      <c r="R708" s="43" t="n"/>
      <c r="S708" s="22">
        <f>IF(COUNTA($A708:$R708)=0,"",IFERROR(IF($J708="","",MAX(0,ROUND((IF(OR($K708="Closed",$K708="Canceled"),IF($P708="",$Q708,$P708),'Settings'!$B$8)-$J708)*1440,0))),""))</f>
        <v/>
      </c>
      <c r="T708" s="44">
        <f>IF(COUNTA($A708:$R708)=0,"",IFERROR(IF($B708="","",MAX(0,ROUND((IF(OR($K708="Closed",$K708="Canceled"),IF($P708="",$Q708,$P708),'Settings'!$B$8)-$B708)*24,1))),""))</f>
        <v/>
      </c>
      <c r="U708" s="44">
        <f>IF(COUNTA($A708:$R708)=0,"",IFERROR(VLOOKUP($I708,'Settings'!$A$12:$B$15,2,FALSE),""))</f>
        <v/>
      </c>
      <c r="V708" s="45">
        <f>IF(COUNTA($A708:$R708)=0,"",IFERROR(IF(OR($B708="",$U708=""),"",$B708+$U708/24),""))</f>
        <v/>
      </c>
      <c r="W708" s="25">
        <f>IF(COUNTA($A708:$R708)=0,"",IFERROR(IF($V708="","",IF(OR($K708="Closed",$K708="Canceled"),IF(IF($P708="",$Q708,$P708)&lt;=$V708,"Met","Missed"),IF('Settings'!$B$8&gt;$V708,"Overdue","Within Target"))),""))</f>
        <v/>
      </c>
      <c r="X708" s="46">
        <f>IF(COUNTA($A708:$R708)=0,"",IFERROR(ROUND($S708/60*'Settings'!$B$5,2),0))</f>
        <v/>
      </c>
      <c r="Y708" s="46">
        <f>IF(COUNTA($A708:$R708)=0,"",IFERROR($R708+$X708,0))</f>
        <v/>
      </c>
      <c r="Z708" s="25">
        <f>IF(COUNTA($A708:$R708)=0,"",IFERROR(IF(OR($K708="Closed",$K708="Canceled"),"No",IF($O708="","Missing Due Date",IF(INT($O708)&lt;INT('Settings'!$B$8),"Overdue",IF(INT($O708)=INT('Settings'!$B$8),"Due Today",IF(INT($O708)&lt;=INT('Settings'!$B$8)+'Settings'!$B$6,"Due Soon","Upcoming"))))),"Check date"))</f>
        <v/>
      </c>
      <c r="AA708" s="27">
        <f>IF(COUNTA($A708:$R708)=0,"",IF($A708="","Missing ID",IF(COUNTIF($A$5:$A$1004,$A708)&gt;1,"Duplicate ID",IF(OR($B708="",$C708="",$D708="",$H708="",$I708="",$K708="",$L708="",$Q708=""),"Missing required field",IF(AND($K708="Closed",$P708=""),"Closed without Resolved At",IF(AND($P708&lt;&gt;"",$P708&lt;$B708),"Resolved before Reported",IF(AND($Q708&lt;&gt;"",$Q708&lt;$B708),"Last Updated before Reported","OK")))))))</f>
        <v/>
      </c>
    </row>
    <row r="709">
      <c r="A709" s="17" t="n"/>
      <c r="B709" s="41" t="n"/>
      <c r="C709" s="42" t="n"/>
      <c r="D709" s="17" t="n"/>
      <c r="E709" s="20" t="n"/>
      <c r="F709" s="17" t="n"/>
      <c r="G709" s="17" t="n"/>
      <c r="H709" s="17" t="n"/>
      <c r="I709" s="17" t="n"/>
      <c r="J709" s="41" t="n"/>
      <c r="K709" s="17" t="n"/>
      <c r="L709" s="17" t="n"/>
      <c r="M709" s="17" t="n"/>
      <c r="N709" s="20" t="n"/>
      <c r="O709" s="42" t="n"/>
      <c r="P709" s="41" t="n"/>
      <c r="Q709" s="41" t="n"/>
      <c r="R709" s="43" t="n"/>
      <c r="S709" s="22">
        <f>IF(COUNTA($A709:$R709)=0,"",IFERROR(IF($J709="","",MAX(0,ROUND((IF(OR($K709="Closed",$K709="Canceled"),IF($P709="",$Q709,$P709),'Settings'!$B$8)-$J709)*1440,0))),""))</f>
        <v/>
      </c>
      <c r="T709" s="44">
        <f>IF(COUNTA($A709:$R709)=0,"",IFERROR(IF($B709="","",MAX(0,ROUND((IF(OR($K709="Closed",$K709="Canceled"),IF($P709="",$Q709,$P709),'Settings'!$B$8)-$B709)*24,1))),""))</f>
        <v/>
      </c>
      <c r="U709" s="44">
        <f>IF(COUNTA($A709:$R709)=0,"",IFERROR(VLOOKUP($I709,'Settings'!$A$12:$B$15,2,FALSE),""))</f>
        <v/>
      </c>
      <c r="V709" s="45">
        <f>IF(COUNTA($A709:$R709)=0,"",IFERROR(IF(OR($B709="",$U709=""),"",$B709+$U709/24),""))</f>
        <v/>
      </c>
      <c r="W709" s="25">
        <f>IF(COUNTA($A709:$R709)=0,"",IFERROR(IF($V709="","",IF(OR($K709="Closed",$K709="Canceled"),IF(IF($P709="",$Q709,$P709)&lt;=$V709,"Met","Missed"),IF('Settings'!$B$8&gt;$V709,"Overdue","Within Target"))),""))</f>
        <v/>
      </c>
      <c r="X709" s="46">
        <f>IF(COUNTA($A709:$R709)=0,"",IFERROR(ROUND($S709/60*'Settings'!$B$5,2),0))</f>
        <v/>
      </c>
      <c r="Y709" s="46">
        <f>IF(COUNTA($A709:$R709)=0,"",IFERROR($R709+$X709,0))</f>
        <v/>
      </c>
      <c r="Z709" s="25">
        <f>IF(COUNTA($A709:$R709)=0,"",IFERROR(IF(OR($K709="Closed",$K709="Canceled"),"No",IF($O709="","Missing Due Date",IF(INT($O709)&lt;INT('Settings'!$B$8),"Overdue",IF(INT($O709)=INT('Settings'!$B$8),"Due Today",IF(INT($O709)&lt;=INT('Settings'!$B$8)+'Settings'!$B$6,"Due Soon","Upcoming"))))),"Check date"))</f>
        <v/>
      </c>
      <c r="AA709" s="27">
        <f>IF(COUNTA($A709:$R709)=0,"",IF($A709="","Missing ID",IF(COUNTIF($A$5:$A$1004,$A709)&gt;1,"Duplicate ID",IF(OR($B709="",$C709="",$D709="",$H709="",$I709="",$K709="",$L709="",$Q709=""),"Missing required field",IF(AND($K709="Closed",$P709=""),"Closed without Resolved At",IF(AND($P709&lt;&gt;"",$P709&lt;$B709),"Resolved before Reported",IF(AND($Q709&lt;&gt;"",$Q709&lt;$B709),"Last Updated before Reported","OK")))))))</f>
        <v/>
      </c>
    </row>
    <row r="710">
      <c r="A710" s="17" t="n"/>
      <c r="B710" s="41" t="n"/>
      <c r="C710" s="42" t="n"/>
      <c r="D710" s="17" t="n"/>
      <c r="E710" s="20" t="n"/>
      <c r="F710" s="17" t="n"/>
      <c r="G710" s="17" t="n"/>
      <c r="H710" s="17" t="n"/>
      <c r="I710" s="17" t="n"/>
      <c r="J710" s="41" t="n"/>
      <c r="K710" s="17" t="n"/>
      <c r="L710" s="17" t="n"/>
      <c r="M710" s="17" t="n"/>
      <c r="N710" s="20" t="n"/>
      <c r="O710" s="42" t="n"/>
      <c r="P710" s="41" t="n"/>
      <c r="Q710" s="41" t="n"/>
      <c r="R710" s="43" t="n"/>
      <c r="S710" s="22">
        <f>IF(COUNTA($A710:$R710)=0,"",IFERROR(IF($J710="","",MAX(0,ROUND((IF(OR($K710="Closed",$K710="Canceled"),IF($P710="",$Q710,$P710),'Settings'!$B$8)-$J710)*1440,0))),""))</f>
        <v/>
      </c>
      <c r="T710" s="44">
        <f>IF(COUNTA($A710:$R710)=0,"",IFERROR(IF($B710="","",MAX(0,ROUND((IF(OR($K710="Closed",$K710="Canceled"),IF($P710="",$Q710,$P710),'Settings'!$B$8)-$B710)*24,1))),""))</f>
        <v/>
      </c>
      <c r="U710" s="44">
        <f>IF(COUNTA($A710:$R710)=0,"",IFERROR(VLOOKUP($I710,'Settings'!$A$12:$B$15,2,FALSE),""))</f>
        <v/>
      </c>
      <c r="V710" s="45">
        <f>IF(COUNTA($A710:$R710)=0,"",IFERROR(IF(OR($B710="",$U710=""),"",$B710+$U710/24),""))</f>
        <v/>
      </c>
      <c r="W710" s="25">
        <f>IF(COUNTA($A710:$R710)=0,"",IFERROR(IF($V710="","",IF(OR($K710="Closed",$K710="Canceled"),IF(IF($P710="",$Q710,$P710)&lt;=$V710,"Met","Missed"),IF('Settings'!$B$8&gt;$V710,"Overdue","Within Target"))),""))</f>
        <v/>
      </c>
      <c r="X710" s="46">
        <f>IF(COUNTA($A710:$R710)=0,"",IFERROR(ROUND($S710/60*'Settings'!$B$5,2),0))</f>
        <v/>
      </c>
      <c r="Y710" s="46">
        <f>IF(COUNTA($A710:$R710)=0,"",IFERROR($R710+$X710,0))</f>
        <v/>
      </c>
      <c r="Z710" s="25">
        <f>IF(COUNTA($A710:$R710)=0,"",IFERROR(IF(OR($K710="Closed",$K710="Canceled"),"No",IF($O710="","Missing Due Date",IF(INT($O710)&lt;INT('Settings'!$B$8),"Overdue",IF(INT($O710)=INT('Settings'!$B$8),"Due Today",IF(INT($O710)&lt;=INT('Settings'!$B$8)+'Settings'!$B$6,"Due Soon","Upcoming"))))),"Check date"))</f>
        <v/>
      </c>
      <c r="AA710" s="27">
        <f>IF(COUNTA($A710:$R710)=0,"",IF($A710="","Missing ID",IF(COUNTIF($A$5:$A$1004,$A710)&gt;1,"Duplicate ID",IF(OR($B710="",$C710="",$D710="",$H710="",$I710="",$K710="",$L710="",$Q710=""),"Missing required field",IF(AND($K710="Closed",$P710=""),"Closed without Resolved At",IF(AND($P710&lt;&gt;"",$P710&lt;$B710),"Resolved before Reported",IF(AND($Q710&lt;&gt;"",$Q710&lt;$B710),"Last Updated before Reported","OK")))))))</f>
        <v/>
      </c>
    </row>
    <row r="711">
      <c r="A711" s="17" t="n"/>
      <c r="B711" s="41" t="n"/>
      <c r="C711" s="42" t="n"/>
      <c r="D711" s="17" t="n"/>
      <c r="E711" s="20" t="n"/>
      <c r="F711" s="17" t="n"/>
      <c r="G711" s="17" t="n"/>
      <c r="H711" s="17" t="n"/>
      <c r="I711" s="17" t="n"/>
      <c r="J711" s="41" t="n"/>
      <c r="K711" s="17" t="n"/>
      <c r="L711" s="17" t="n"/>
      <c r="M711" s="17" t="n"/>
      <c r="N711" s="20" t="n"/>
      <c r="O711" s="42" t="n"/>
      <c r="P711" s="41" t="n"/>
      <c r="Q711" s="41" t="n"/>
      <c r="R711" s="43" t="n"/>
      <c r="S711" s="22">
        <f>IF(COUNTA($A711:$R711)=0,"",IFERROR(IF($J711="","",MAX(0,ROUND((IF(OR($K711="Closed",$K711="Canceled"),IF($P711="",$Q711,$P711),'Settings'!$B$8)-$J711)*1440,0))),""))</f>
        <v/>
      </c>
      <c r="T711" s="44">
        <f>IF(COUNTA($A711:$R711)=0,"",IFERROR(IF($B711="","",MAX(0,ROUND((IF(OR($K711="Closed",$K711="Canceled"),IF($P711="",$Q711,$P711),'Settings'!$B$8)-$B711)*24,1))),""))</f>
        <v/>
      </c>
      <c r="U711" s="44">
        <f>IF(COUNTA($A711:$R711)=0,"",IFERROR(VLOOKUP($I711,'Settings'!$A$12:$B$15,2,FALSE),""))</f>
        <v/>
      </c>
      <c r="V711" s="45">
        <f>IF(COUNTA($A711:$R711)=0,"",IFERROR(IF(OR($B711="",$U711=""),"",$B711+$U711/24),""))</f>
        <v/>
      </c>
      <c r="W711" s="25">
        <f>IF(COUNTA($A711:$R711)=0,"",IFERROR(IF($V711="","",IF(OR($K711="Closed",$K711="Canceled"),IF(IF($P711="",$Q711,$P711)&lt;=$V711,"Met","Missed"),IF('Settings'!$B$8&gt;$V711,"Overdue","Within Target"))),""))</f>
        <v/>
      </c>
      <c r="X711" s="46">
        <f>IF(COUNTA($A711:$R711)=0,"",IFERROR(ROUND($S711/60*'Settings'!$B$5,2),0))</f>
        <v/>
      </c>
      <c r="Y711" s="46">
        <f>IF(COUNTA($A711:$R711)=0,"",IFERROR($R711+$X711,0))</f>
        <v/>
      </c>
      <c r="Z711" s="25">
        <f>IF(COUNTA($A711:$R711)=0,"",IFERROR(IF(OR($K711="Closed",$K711="Canceled"),"No",IF($O711="","Missing Due Date",IF(INT($O711)&lt;INT('Settings'!$B$8),"Overdue",IF(INT($O711)=INT('Settings'!$B$8),"Due Today",IF(INT($O711)&lt;=INT('Settings'!$B$8)+'Settings'!$B$6,"Due Soon","Upcoming"))))),"Check date"))</f>
        <v/>
      </c>
      <c r="AA711" s="27">
        <f>IF(COUNTA($A711:$R711)=0,"",IF($A711="","Missing ID",IF(COUNTIF($A$5:$A$1004,$A711)&gt;1,"Duplicate ID",IF(OR($B711="",$C711="",$D711="",$H711="",$I711="",$K711="",$L711="",$Q711=""),"Missing required field",IF(AND($K711="Closed",$P711=""),"Closed without Resolved At",IF(AND($P711&lt;&gt;"",$P711&lt;$B711),"Resolved before Reported",IF(AND($Q711&lt;&gt;"",$Q711&lt;$B711),"Last Updated before Reported","OK")))))))</f>
        <v/>
      </c>
    </row>
    <row r="712">
      <c r="A712" s="17" t="n"/>
      <c r="B712" s="41" t="n"/>
      <c r="C712" s="42" t="n"/>
      <c r="D712" s="17" t="n"/>
      <c r="E712" s="20" t="n"/>
      <c r="F712" s="17" t="n"/>
      <c r="G712" s="17" t="n"/>
      <c r="H712" s="17" t="n"/>
      <c r="I712" s="17" t="n"/>
      <c r="J712" s="41" t="n"/>
      <c r="K712" s="17" t="n"/>
      <c r="L712" s="17" t="n"/>
      <c r="M712" s="17" t="n"/>
      <c r="N712" s="20" t="n"/>
      <c r="O712" s="42" t="n"/>
      <c r="P712" s="41" t="n"/>
      <c r="Q712" s="41" t="n"/>
      <c r="R712" s="43" t="n"/>
      <c r="S712" s="22">
        <f>IF(COUNTA($A712:$R712)=0,"",IFERROR(IF($J712="","",MAX(0,ROUND((IF(OR($K712="Closed",$K712="Canceled"),IF($P712="",$Q712,$P712),'Settings'!$B$8)-$J712)*1440,0))),""))</f>
        <v/>
      </c>
      <c r="T712" s="44">
        <f>IF(COUNTA($A712:$R712)=0,"",IFERROR(IF($B712="","",MAX(0,ROUND((IF(OR($K712="Closed",$K712="Canceled"),IF($P712="",$Q712,$P712),'Settings'!$B$8)-$B712)*24,1))),""))</f>
        <v/>
      </c>
      <c r="U712" s="44">
        <f>IF(COUNTA($A712:$R712)=0,"",IFERROR(VLOOKUP($I712,'Settings'!$A$12:$B$15,2,FALSE),""))</f>
        <v/>
      </c>
      <c r="V712" s="45">
        <f>IF(COUNTA($A712:$R712)=0,"",IFERROR(IF(OR($B712="",$U712=""),"",$B712+$U712/24),""))</f>
        <v/>
      </c>
      <c r="W712" s="25">
        <f>IF(COUNTA($A712:$R712)=0,"",IFERROR(IF($V712="","",IF(OR($K712="Closed",$K712="Canceled"),IF(IF($P712="",$Q712,$P712)&lt;=$V712,"Met","Missed"),IF('Settings'!$B$8&gt;$V712,"Overdue","Within Target"))),""))</f>
        <v/>
      </c>
      <c r="X712" s="46">
        <f>IF(COUNTA($A712:$R712)=0,"",IFERROR(ROUND($S712/60*'Settings'!$B$5,2),0))</f>
        <v/>
      </c>
      <c r="Y712" s="46">
        <f>IF(COUNTA($A712:$R712)=0,"",IFERROR($R712+$X712,0))</f>
        <v/>
      </c>
      <c r="Z712" s="25">
        <f>IF(COUNTA($A712:$R712)=0,"",IFERROR(IF(OR($K712="Closed",$K712="Canceled"),"No",IF($O712="","Missing Due Date",IF(INT($O712)&lt;INT('Settings'!$B$8),"Overdue",IF(INT($O712)=INT('Settings'!$B$8),"Due Today",IF(INT($O712)&lt;=INT('Settings'!$B$8)+'Settings'!$B$6,"Due Soon","Upcoming"))))),"Check date"))</f>
        <v/>
      </c>
      <c r="AA712" s="27">
        <f>IF(COUNTA($A712:$R712)=0,"",IF($A712="","Missing ID",IF(COUNTIF($A$5:$A$1004,$A712)&gt;1,"Duplicate ID",IF(OR($B712="",$C712="",$D712="",$H712="",$I712="",$K712="",$L712="",$Q712=""),"Missing required field",IF(AND($K712="Closed",$P712=""),"Closed without Resolved At",IF(AND($P712&lt;&gt;"",$P712&lt;$B712),"Resolved before Reported",IF(AND($Q712&lt;&gt;"",$Q712&lt;$B712),"Last Updated before Reported","OK")))))))</f>
        <v/>
      </c>
    </row>
    <row r="713">
      <c r="A713" s="17" t="n"/>
      <c r="B713" s="41" t="n"/>
      <c r="C713" s="42" t="n"/>
      <c r="D713" s="17" t="n"/>
      <c r="E713" s="20" t="n"/>
      <c r="F713" s="17" t="n"/>
      <c r="G713" s="17" t="n"/>
      <c r="H713" s="17" t="n"/>
      <c r="I713" s="17" t="n"/>
      <c r="J713" s="41" t="n"/>
      <c r="K713" s="17" t="n"/>
      <c r="L713" s="17" t="n"/>
      <c r="M713" s="17" t="n"/>
      <c r="N713" s="20" t="n"/>
      <c r="O713" s="42" t="n"/>
      <c r="P713" s="41" t="n"/>
      <c r="Q713" s="41" t="n"/>
      <c r="R713" s="43" t="n"/>
      <c r="S713" s="22">
        <f>IF(COUNTA($A713:$R713)=0,"",IFERROR(IF($J713="","",MAX(0,ROUND((IF(OR($K713="Closed",$K713="Canceled"),IF($P713="",$Q713,$P713),'Settings'!$B$8)-$J713)*1440,0))),""))</f>
        <v/>
      </c>
      <c r="T713" s="44">
        <f>IF(COUNTA($A713:$R713)=0,"",IFERROR(IF($B713="","",MAX(0,ROUND((IF(OR($K713="Closed",$K713="Canceled"),IF($P713="",$Q713,$P713),'Settings'!$B$8)-$B713)*24,1))),""))</f>
        <v/>
      </c>
      <c r="U713" s="44">
        <f>IF(COUNTA($A713:$R713)=0,"",IFERROR(VLOOKUP($I713,'Settings'!$A$12:$B$15,2,FALSE),""))</f>
        <v/>
      </c>
      <c r="V713" s="45">
        <f>IF(COUNTA($A713:$R713)=0,"",IFERROR(IF(OR($B713="",$U713=""),"",$B713+$U713/24),""))</f>
        <v/>
      </c>
      <c r="W713" s="25">
        <f>IF(COUNTA($A713:$R713)=0,"",IFERROR(IF($V713="","",IF(OR($K713="Closed",$K713="Canceled"),IF(IF($P713="",$Q713,$P713)&lt;=$V713,"Met","Missed"),IF('Settings'!$B$8&gt;$V713,"Overdue","Within Target"))),""))</f>
        <v/>
      </c>
      <c r="X713" s="46">
        <f>IF(COUNTA($A713:$R713)=0,"",IFERROR(ROUND($S713/60*'Settings'!$B$5,2),0))</f>
        <v/>
      </c>
      <c r="Y713" s="46">
        <f>IF(COUNTA($A713:$R713)=0,"",IFERROR($R713+$X713,0))</f>
        <v/>
      </c>
      <c r="Z713" s="25">
        <f>IF(COUNTA($A713:$R713)=0,"",IFERROR(IF(OR($K713="Closed",$K713="Canceled"),"No",IF($O713="","Missing Due Date",IF(INT($O713)&lt;INT('Settings'!$B$8),"Overdue",IF(INT($O713)=INT('Settings'!$B$8),"Due Today",IF(INT($O713)&lt;=INT('Settings'!$B$8)+'Settings'!$B$6,"Due Soon","Upcoming"))))),"Check date"))</f>
        <v/>
      </c>
      <c r="AA713" s="27">
        <f>IF(COUNTA($A713:$R713)=0,"",IF($A713="","Missing ID",IF(COUNTIF($A$5:$A$1004,$A713)&gt;1,"Duplicate ID",IF(OR($B713="",$C713="",$D713="",$H713="",$I713="",$K713="",$L713="",$Q713=""),"Missing required field",IF(AND($K713="Closed",$P713=""),"Closed without Resolved At",IF(AND($P713&lt;&gt;"",$P713&lt;$B713),"Resolved before Reported",IF(AND($Q713&lt;&gt;"",$Q713&lt;$B713),"Last Updated before Reported","OK")))))))</f>
        <v/>
      </c>
    </row>
    <row r="714">
      <c r="A714" s="17" t="n"/>
      <c r="B714" s="41" t="n"/>
      <c r="C714" s="42" t="n"/>
      <c r="D714" s="17" t="n"/>
      <c r="E714" s="20" t="n"/>
      <c r="F714" s="17" t="n"/>
      <c r="G714" s="17" t="n"/>
      <c r="H714" s="17" t="n"/>
      <c r="I714" s="17" t="n"/>
      <c r="J714" s="41" t="n"/>
      <c r="K714" s="17" t="n"/>
      <c r="L714" s="17" t="n"/>
      <c r="M714" s="17" t="n"/>
      <c r="N714" s="20" t="n"/>
      <c r="O714" s="42" t="n"/>
      <c r="P714" s="41" t="n"/>
      <c r="Q714" s="41" t="n"/>
      <c r="R714" s="43" t="n"/>
      <c r="S714" s="22">
        <f>IF(COUNTA($A714:$R714)=0,"",IFERROR(IF($J714="","",MAX(0,ROUND((IF(OR($K714="Closed",$K714="Canceled"),IF($P714="",$Q714,$P714),'Settings'!$B$8)-$J714)*1440,0))),""))</f>
        <v/>
      </c>
      <c r="T714" s="44">
        <f>IF(COUNTA($A714:$R714)=0,"",IFERROR(IF($B714="","",MAX(0,ROUND((IF(OR($K714="Closed",$K714="Canceled"),IF($P714="",$Q714,$P714),'Settings'!$B$8)-$B714)*24,1))),""))</f>
        <v/>
      </c>
      <c r="U714" s="44">
        <f>IF(COUNTA($A714:$R714)=0,"",IFERROR(VLOOKUP($I714,'Settings'!$A$12:$B$15,2,FALSE),""))</f>
        <v/>
      </c>
      <c r="V714" s="45">
        <f>IF(COUNTA($A714:$R714)=0,"",IFERROR(IF(OR($B714="",$U714=""),"",$B714+$U714/24),""))</f>
        <v/>
      </c>
      <c r="W714" s="25">
        <f>IF(COUNTA($A714:$R714)=0,"",IFERROR(IF($V714="","",IF(OR($K714="Closed",$K714="Canceled"),IF(IF($P714="",$Q714,$P714)&lt;=$V714,"Met","Missed"),IF('Settings'!$B$8&gt;$V714,"Overdue","Within Target"))),""))</f>
        <v/>
      </c>
      <c r="X714" s="46">
        <f>IF(COUNTA($A714:$R714)=0,"",IFERROR(ROUND($S714/60*'Settings'!$B$5,2),0))</f>
        <v/>
      </c>
      <c r="Y714" s="46">
        <f>IF(COUNTA($A714:$R714)=0,"",IFERROR($R714+$X714,0))</f>
        <v/>
      </c>
      <c r="Z714" s="25">
        <f>IF(COUNTA($A714:$R714)=0,"",IFERROR(IF(OR($K714="Closed",$K714="Canceled"),"No",IF($O714="","Missing Due Date",IF(INT($O714)&lt;INT('Settings'!$B$8),"Overdue",IF(INT($O714)=INT('Settings'!$B$8),"Due Today",IF(INT($O714)&lt;=INT('Settings'!$B$8)+'Settings'!$B$6,"Due Soon","Upcoming"))))),"Check date"))</f>
        <v/>
      </c>
      <c r="AA714" s="27">
        <f>IF(COUNTA($A714:$R714)=0,"",IF($A714="","Missing ID",IF(COUNTIF($A$5:$A$1004,$A714)&gt;1,"Duplicate ID",IF(OR($B714="",$C714="",$D714="",$H714="",$I714="",$K714="",$L714="",$Q714=""),"Missing required field",IF(AND($K714="Closed",$P714=""),"Closed without Resolved At",IF(AND($P714&lt;&gt;"",$P714&lt;$B714),"Resolved before Reported",IF(AND($Q714&lt;&gt;"",$Q714&lt;$B714),"Last Updated before Reported","OK")))))))</f>
        <v/>
      </c>
    </row>
    <row r="715">
      <c r="A715" s="17" t="n"/>
      <c r="B715" s="41" t="n"/>
      <c r="C715" s="42" t="n"/>
      <c r="D715" s="17" t="n"/>
      <c r="E715" s="20" t="n"/>
      <c r="F715" s="17" t="n"/>
      <c r="G715" s="17" t="n"/>
      <c r="H715" s="17" t="n"/>
      <c r="I715" s="17" t="n"/>
      <c r="J715" s="41" t="n"/>
      <c r="K715" s="17" t="n"/>
      <c r="L715" s="17" t="n"/>
      <c r="M715" s="17" t="n"/>
      <c r="N715" s="20" t="n"/>
      <c r="O715" s="42" t="n"/>
      <c r="P715" s="41" t="n"/>
      <c r="Q715" s="41" t="n"/>
      <c r="R715" s="43" t="n"/>
      <c r="S715" s="22">
        <f>IF(COUNTA($A715:$R715)=0,"",IFERROR(IF($J715="","",MAX(0,ROUND((IF(OR($K715="Closed",$K715="Canceled"),IF($P715="",$Q715,$P715),'Settings'!$B$8)-$J715)*1440,0))),""))</f>
        <v/>
      </c>
      <c r="T715" s="44">
        <f>IF(COUNTA($A715:$R715)=0,"",IFERROR(IF($B715="","",MAX(0,ROUND((IF(OR($K715="Closed",$K715="Canceled"),IF($P715="",$Q715,$P715),'Settings'!$B$8)-$B715)*24,1))),""))</f>
        <v/>
      </c>
      <c r="U715" s="44">
        <f>IF(COUNTA($A715:$R715)=0,"",IFERROR(VLOOKUP($I715,'Settings'!$A$12:$B$15,2,FALSE),""))</f>
        <v/>
      </c>
      <c r="V715" s="45">
        <f>IF(COUNTA($A715:$R715)=0,"",IFERROR(IF(OR($B715="",$U715=""),"",$B715+$U715/24),""))</f>
        <v/>
      </c>
      <c r="W715" s="25">
        <f>IF(COUNTA($A715:$R715)=0,"",IFERROR(IF($V715="","",IF(OR($K715="Closed",$K715="Canceled"),IF(IF($P715="",$Q715,$P715)&lt;=$V715,"Met","Missed"),IF('Settings'!$B$8&gt;$V715,"Overdue","Within Target"))),""))</f>
        <v/>
      </c>
      <c r="X715" s="46">
        <f>IF(COUNTA($A715:$R715)=0,"",IFERROR(ROUND($S715/60*'Settings'!$B$5,2),0))</f>
        <v/>
      </c>
      <c r="Y715" s="46">
        <f>IF(COUNTA($A715:$R715)=0,"",IFERROR($R715+$X715,0))</f>
        <v/>
      </c>
      <c r="Z715" s="25">
        <f>IF(COUNTA($A715:$R715)=0,"",IFERROR(IF(OR($K715="Closed",$K715="Canceled"),"No",IF($O715="","Missing Due Date",IF(INT($O715)&lt;INT('Settings'!$B$8),"Overdue",IF(INT($O715)=INT('Settings'!$B$8),"Due Today",IF(INT($O715)&lt;=INT('Settings'!$B$8)+'Settings'!$B$6,"Due Soon","Upcoming"))))),"Check date"))</f>
        <v/>
      </c>
      <c r="AA715" s="27">
        <f>IF(COUNTA($A715:$R715)=0,"",IF($A715="","Missing ID",IF(COUNTIF($A$5:$A$1004,$A715)&gt;1,"Duplicate ID",IF(OR($B715="",$C715="",$D715="",$H715="",$I715="",$K715="",$L715="",$Q715=""),"Missing required field",IF(AND($K715="Closed",$P715=""),"Closed without Resolved At",IF(AND($P715&lt;&gt;"",$P715&lt;$B715),"Resolved before Reported",IF(AND($Q715&lt;&gt;"",$Q715&lt;$B715),"Last Updated before Reported","OK")))))))</f>
        <v/>
      </c>
    </row>
    <row r="716">
      <c r="A716" s="17" t="n"/>
      <c r="B716" s="41" t="n"/>
      <c r="C716" s="42" t="n"/>
      <c r="D716" s="17" t="n"/>
      <c r="E716" s="20" t="n"/>
      <c r="F716" s="17" t="n"/>
      <c r="G716" s="17" t="n"/>
      <c r="H716" s="17" t="n"/>
      <c r="I716" s="17" t="n"/>
      <c r="J716" s="41" t="n"/>
      <c r="K716" s="17" t="n"/>
      <c r="L716" s="17" t="n"/>
      <c r="M716" s="17" t="n"/>
      <c r="N716" s="20" t="n"/>
      <c r="O716" s="42" t="n"/>
      <c r="P716" s="41" t="n"/>
      <c r="Q716" s="41" t="n"/>
      <c r="R716" s="43" t="n"/>
      <c r="S716" s="22">
        <f>IF(COUNTA($A716:$R716)=0,"",IFERROR(IF($J716="","",MAX(0,ROUND((IF(OR($K716="Closed",$K716="Canceled"),IF($P716="",$Q716,$P716),'Settings'!$B$8)-$J716)*1440,0))),""))</f>
        <v/>
      </c>
      <c r="T716" s="44">
        <f>IF(COUNTA($A716:$R716)=0,"",IFERROR(IF($B716="","",MAX(0,ROUND((IF(OR($K716="Closed",$K716="Canceled"),IF($P716="",$Q716,$P716),'Settings'!$B$8)-$B716)*24,1))),""))</f>
        <v/>
      </c>
      <c r="U716" s="44">
        <f>IF(COUNTA($A716:$R716)=0,"",IFERROR(VLOOKUP($I716,'Settings'!$A$12:$B$15,2,FALSE),""))</f>
        <v/>
      </c>
      <c r="V716" s="45">
        <f>IF(COUNTA($A716:$R716)=0,"",IFERROR(IF(OR($B716="",$U716=""),"",$B716+$U716/24),""))</f>
        <v/>
      </c>
      <c r="W716" s="25">
        <f>IF(COUNTA($A716:$R716)=0,"",IFERROR(IF($V716="","",IF(OR($K716="Closed",$K716="Canceled"),IF(IF($P716="",$Q716,$P716)&lt;=$V716,"Met","Missed"),IF('Settings'!$B$8&gt;$V716,"Overdue","Within Target"))),""))</f>
        <v/>
      </c>
      <c r="X716" s="46">
        <f>IF(COUNTA($A716:$R716)=0,"",IFERROR(ROUND($S716/60*'Settings'!$B$5,2),0))</f>
        <v/>
      </c>
      <c r="Y716" s="46">
        <f>IF(COUNTA($A716:$R716)=0,"",IFERROR($R716+$X716,0))</f>
        <v/>
      </c>
      <c r="Z716" s="25">
        <f>IF(COUNTA($A716:$R716)=0,"",IFERROR(IF(OR($K716="Closed",$K716="Canceled"),"No",IF($O716="","Missing Due Date",IF(INT($O716)&lt;INT('Settings'!$B$8),"Overdue",IF(INT($O716)=INT('Settings'!$B$8),"Due Today",IF(INT($O716)&lt;=INT('Settings'!$B$8)+'Settings'!$B$6,"Due Soon","Upcoming"))))),"Check date"))</f>
        <v/>
      </c>
      <c r="AA716" s="27">
        <f>IF(COUNTA($A716:$R716)=0,"",IF($A716="","Missing ID",IF(COUNTIF($A$5:$A$1004,$A716)&gt;1,"Duplicate ID",IF(OR($B716="",$C716="",$D716="",$H716="",$I716="",$K716="",$L716="",$Q716=""),"Missing required field",IF(AND($K716="Closed",$P716=""),"Closed without Resolved At",IF(AND($P716&lt;&gt;"",$P716&lt;$B716),"Resolved before Reported",IF(AND($Q716&lt;&gt;"",$Q716&lt;$B716),"Last Updated before Reported","OK")))))))</f>
        <v/>
      </c>
    </row>
    <row r="717">
      <c r="A717" s="17" t="n"/>
      <c r="B717" s="41" t="n"/>
      <c r="C717" s="42" t="n"/>
      <c r="D717" s="17" t="n"/>
      <c r="E717" s="20" t="n"/>
      <c r="F717" s="17" t="n"/>
      <c r="G717" s="17" t="n"/>
      <c r="H717" s="17" t="n"/>
      <c r="I717" s="17" t="n"/>
      <c r="J717" s="41" t="n"/>
      <c r="K717" s="17" t="n"/>
      <c r="L717" s="17" t="n"/>
      <c r="M717" s="17" t="n"/>
      <c r="N717" s="20" t="n"/>
      <c r="O717" s="42" t="n"/>
      <c r="P717" s="41" t="n"/>
      <c r="Q717" s="41" t="n"/>
      <c r="R717" s="43" t="n"/>
      <c r="S717" s="22">
        <f>IF(COUNTA($A717:$R717)=0,"",IFERROR(IF($J717="","",MAX(0,ROUND((IF(OR($K717="Closed",$K717="Canceled"),IF($P717="",$Q717,$P717),'Settings'!$B$8)-$J717)*1440,0))),""))</f>
        <v/>
      </c>
      <c r="T717" s="44">
        <f>IF(COUNTA($A717:$R717)=0,"",IFERROR(IF($B717="","",MAX(0,ROUND((IF(OR($K717="Closed",$K717="Canceled"),IF($P717="",$Q717,$P717),'Settings'!$B$8)-$B717)*24,1))),""))</f>
        <v/>
      </c>
      <c r="U717" s="44">
        <f>IF(COUNTA($A717:$R717)=0,"",IFERROR(VLOOKUP($I717,'Settings'!$A$12:$B$15,2,FALSE),""))</f>
        <v/>
      </c>
      <c r="V717" s="45">
        <f>IF(COUNTA($A717:$R717)=0,"",IFERROR(IF(OR($B717="",$U717=""),"",$B717+$U717/24),""))</f>
        <v/>
      </c>
      <c r="W717" s="25">
        <f>IF(COUNTA($A717:$R717)=0,"",IFERROR(IF($V717="","",IF(OR($K717="Closed",$K717="Canceled"),IF(IF($P717="",$Q717,$P717)&lt;=$V717,"Met","Missed"),IF('Settings'!$B$8&gt;$V717,"Overdue","Within Target"))),""))</f>
        <v/>
      </c>
      <c r="X717" s="46">
        <f>IF(COUNTA($A717:$R717)=0,"",IFERROR(ROUND($S717/60*'Settings'!$B$5,2),0))</f>
        <v/>
      </c>
      <c r="Y717" s="46">
        <f>IF(COUNTA($A717:$R717)=0,"",IFERROR($R717+$X717,0))</f>
        <v/>
      </c>
      <c r="Z717" s="25">
        <f>IF(COUNTA($A717:$R717)=0,"",IFERROR(IF(OR($K717="Closed",$K717="Canceled"),"No",IF($O717="","Missing Due Date",IF(INT($O717)&lt;INT('Settings'!$B$8),"Overdue",IF(INT($O717)=INT('Settings'!$B$8),"Due Today",IF(INT($O717)&lt;=INT('Settings'!$B$8)+'Settings'!$B$6,"Due Soon","Upcoming"))))),"Check date"))</f>
        <v/>
      </c>
      <c r="AA717" s="27">
        <f>IF(COUNTA($A717:$R717)=0,"",IF($A717="","Missing ID",IF(COUNTIF($A$5:$A$1004,$A717)&gt;1,"Duplicate ID",IF(OR($B717="",$C717="",$D717="",$H717="",$I717="",$K717="",$L717="",$Q717=""),"Missing required field",IF(AND($K717="Closed",$P717=""),"Closed without Resolved At",IF(AND($P717&lt;&gt;"",$P717&lt;$B717),"Resolved before Reported",IF(AND($Q717&lt;&gt;"",$Q717&lt;$B717),"Last Updated before Reported","OK")))))))</f>
        <v/>
      </c>
    </row>
    <row r="718">
      <c r="A718" s="17" t="n"/>
      <c r="B718" s="41" t="n"/>
      <c r="C718" s="42" t="n"/>
      <c r="D718" s="17" t="n"/>
      <c r="E718" s="20" t="n"/>
      <c r="F718" s="17" t="n"/>
      <c r="G718" s="17" t="n"/>
      <c r="H718" s="17" t="n"/>
      <c r="I718" s="17" t="n"/>
      <c r="J718" s="41" t="n"/>
      <c r="K718" s="17" t="n"/>
      <c r="L718" s="17" t="n"/>
      <c r="M718" s="17" t="n"/>
      <c r="N718" s="20" t="n"/>
      <c r="O718" s="42" t="n"/>
      <c r="P718" s="41" t="n"/>
      <c r="Q718" s="41" t="n"/>
      <c r="R718" s="43" t="n"/>
      <c r="S718" s="22">
        <f>IF(COUNTA($A718:$R718)=0,"",IFERROR(IF($J718="","",MAX(0,ROUND((IF(OR($K718="Closed",$K718="Canceled"),IF($P718="",$Q718,$P718),'Settings'!$B$8)-$J718)*1440,0))),""))</f>
        <v/>
      </c>
      <c r="T718" s="44">
        <f>IF(COUNTA($A718:$R718)=0,"",IFERROR(IF($B718="","",MAX(0,ROUND((IF(OR($K718="Closed",$K718="Canceled"),IF($P718="",$Q718,$P718),'Settings'!$B$8)-$B718)*24,1))),""))</f>
        <v/>
      </c>
      <c r="U718" s="44">
        <f>IF(COUNTA($A718:$R718)=0,"",IFERROR(VLOOKUP($I718,'Settings'!$A$12:$B$15,2,FALSE),""))</f>
        <v/>
      </c>
      <c r="V718" s="45">
        <f>IF(COUNTA($A718:$R718)=0,"",IFERROR(IF(OR($B718="",$U718=""),"",$B718+$U718/24),""))</f>
        <v/>
      </c>
      <c r="W718" s="25">
        <f>IF(COUNTA($A718:$R718)=0,"",IFERROR(IF($V718="","",IF(OR($K718="Closed",$K718="Canceled"),IF(IF($P718="",$Q718,$P718)&lt;=$V718,"Met","Missed"),IF('Settings'!$B$8&gt;$V718,"Overdue","Within Target"))),""))</f>
        <v/>
      </c>
      <c r="X718" s="46">
        <f>IF(COUNTA($A718:$R718)=0,"",IFERROR(ROUND($S718/60*'Settings'!$B$5,2),0))</f>
        <v/>
      </c>
      <c r="Y718" s="46">
        <f>IF(COUNTA($A718:$R718)=0,"",IFERROR($R718+$X718,0))</f>
        <v/>
      </c>
      <c r="Z718" s="25">
        <f>IF(COUNTA($A718:$R718)=0,"",IFERROR(IF(OR($K718="Closed",$K718="Canceled"),"No",IF($O718="","Missing Due Date",IF(INT($O718)&lt;INT('Settings'!$B$8),"Overdue",IF(INT($O718)=INT('Settings'!$B$8),"Due Today",IF(INT($O718)&lt;=INT('Settings'!$B$8)+'Settings'!$B$6,"Due Soon","Upcoming"))))),"Check date"))</f>
        <v/>
      </c>
      <c r="AA718" s="27">
        <f>IF(COUNTA($A718:$R718)=0,"",IF($A718="","Missing ID",IF(COUNTIF($A$5:$A$1004,$A718)&gt;1,"Duplicate ID",IF(OR($B718="",$C718="",$D718="",$H718="",$I718="",$K718="",$L718="",$Q718=""),"Missing required field",IF(AND($K718="Closed",$P718=""),"Closed without Resolved At",IF(AND($P718&lt;&gt;"",$P718&lt;$B718),"Resolved before Reported",IF(AND($Q718&lt;&gt;"",$Q718&lt;$B718),"Last Updated before Reported","OK")))))))</f>
        <v/>
      </c>
    </row>
    <row r="719">
      <c r="A719" s="17" t="n"/>
      <c r="B719" s="41" t="n"/>
      <c r="C719" s="42" t="n"/>
      <c r="D719" s="17" t="n"/>
      <c r="E719" s="20" t="n"/>
      <c r="F719" s="17" t="n"/>
      <c r="G719" s="17" t="n"/>
      <c r="H719" s="17" t="n"/>
      <c r="I719" s="17" t="n"/>
      <c r="J719" s="41" t="n"/>
      <c r="K719" s="17" t="n"/>
      <c r="L719" s="17" t="n"/>
      <c r="M719" s="17" t="n"/>
      <c r="N719" s="20" t="n"/>
      <c r="O719" s="42" t="n"/>
      <c r="P719" s="41" t="n"/>
      <c r="Q719" s="41" t="n"/>
      <c r="R719" s="43" t="n"/>
      <c r="S719" s="22">
        <f>IF(COUNTA($A719:$R719)=0,"",IFERROR(IF($J719="","",MAX(0,ROUND((IF(OR($K719="Closed",$K719="Canceled"),IF($P719="",$Q719,$P719),'Settings'!$B$8)-$J719)*1440,0))),""))</f>
        <v/>
      </c>
      <c r="T719" s="44">
        <f>IF(COUNTA($A719:$R719)=0,"",IFERROR(IF($B719="","",MAX(0,ROUND((IF(OR($K719="Closed",$K719="Canceled"),IF($P719="",$Q719,$P719),'Settings'!$B$8)-$B719)*24,1))),""))</f>
        <v/>
      </c>
      <c r="U719" s="44">
        <f>IF(COUNTA($A719:$R719)=0,"",IFERROR(VLOOKUP($I719,'Settings'!$A$12:$B$15,2,FALSE),""))</f>
        <v/>
      </c>
      <c r="V719" s="45">
        <f>IF(COUNTA($A719:$R719)=0,"",IFERROR(IF(OR($B719="",$U719=""),"",$B719+$U719/24),""))</f>
        <v/>
      </c>
      <c r="W719" s="25">
        <f>IF(COUNTA($A719:$R719)=0,"",IFERROR(IF($V719="","",IF(OR($K719="Closed",$K719="Canceled"),IF(IF($P719="",$Q719,$P719)&lt;=$V719,"Met","Missed"),IF('Settings'!$B$8&gt;$V719,"Overdue","Within Target"))),""))</f>
        <v/>
      </c>
      <c r="X719" s="46">
        <f>IF(COUNTA($A719:$R719)=0,"",IFERROR(ROUND($S719/60*'Settings'!$B$5,2),0))</f>
        <v/>
      </c>
      <c r="Y719" s="46">
        <f>IF(COUNTA($A719:$R719)=0,"",IFERROR($R719+$X719,0))</f>
        <v/>
      </c>
      <c r="Z719" s="25">
        <f>IF(COUNTA($A719:$R719)=0,"",IFERROR(IF(OR($K719="Closed",$K719="Canceled"),"No",IF($O719="","Missing Due Date",IF(INT($O719)&lt;INT('Settings'!$B$8),"Overdue",IF(INT($O719)=INT('Settings'!$B$8),"Due Today",IF(INT($O719)&lt;=INT('Settings'!$B$8)+'Settings'!$B$6,"Due Soon","Upcoming"))))),"Check date"))</f>
        <v/>
      </c>
      <c r="AA719" s="27">
        <f>IF(COUNTA($A719:$R719)=0,"",IF($A719="","Missing ID",IF(COUNTIF($A$5:$A$1004,$A719)&gt;1,"Duplicate ID",IF(OR($B719="",$C719="",$D719="",$H719="",$I719="",$K719="",$L719="",$Q719=""),"Missing required field",IF(AND($K719="Closed",$P719=""),"Closed without Resolved At",IF(AND($P719&lt;&gt;"",$P719&lt;$B719),"Resolved before Reported",IF(AND($Q719&lt;&gt;"",$Q719&lt;$B719),"Last Updated before Reported","OK")))))))</f>
        <v/>
      </c>
    </row>
    <row r="720">
      <c r="A720" s="17" t="n"/>
      <c r="B720" s="41" t="n"/>
      <c r="C720" s="42" t="n"/>
      <c r="D720" s="17" t="n"/>
      <c r="E720" s="20" t="n"/>
      <c r="F720" s="17" t="n"/>
      <c r="G720" s="17" t="n"/>
      <c r="H720" s="17" t="n"/>
      <c r="I720" s="17" t="n"/>
      <c r="J720" s="41" t="n"/>
      <c r="K720" s="17" t="n"/>
      <c r="L720" s="17" t="n"/>
      <c r="M720" s="17" t="n"/>
      <c r="N720" s="20" t="n"/>
      <c r="O720" s="42" t="n"/>
      <c r="P720" s="41" t="n"/>
      <c r="Q720" s="41" t="n"/>
      <c r="R720" s="43" t="n"/>
      <c r="S720" s="22">
        <f>IF(COUNTA($A720:$R720)=0,"",IFERROR(IF($J720="","",MAX(0,ROUND((IF(OR($K720="Closed",$K720="Canceled"),IF($P720="",$Q720,$P720),'Settings'!$B$8)-$J720)*1440,0))),""))</f>
        <v/>
      </c>
      <c r="T720" s="44">
        <f>IF(COUNTA($A720:$R720)=0,"",IFERROR(IF($B720="","",MAX(0,ROUND((IF(OR($K720="Closed",$K720="Canceled"),IF($P720="",$Q720,$P720),'Settings'!$B$8)-$B720)*24,1))),""))</f>
        <v/>
      </c>
      <c r="U720" s="44">
        <f>IF(COUNTA($A720:$R720)=0,"",IFERROR(VLOOKUP($I720,'Settings'!$A$12:$B$15,2,FALSE),""))</f>
        <v/>
      </c>
      <c r="V720" s="45">
        <f>IF(COUNTA($A720:$R720)=0,"",IFERROR(IF(OR($B720="",$U720=""),"",$B720+$U720/24),""))</f>
        <v/>
      </c>
      <c r="W720" s="25">
        <f>IF(COUNTA($A720:$R720)=0,"",IFERROR(IF($V720="","",IF(OR($K720="Closed",$K720="Canceled"),IF(IF($P720="",$Q720,$P720)&lt;=$V720,"Met","Missed"),IF('Settings'!$B$8&gt;$V720,"Overdue","Within Target"))),""))</f>
        <v/>
      </c>
      <c r="X720" s="46">
        <f>IF(COUNTA($A720:$R720)=0,"",IFERROR(ROUND($S720/60*'Settings'!$B$5,2),0))</f>
        <v/>
      </c>
      <c r="Y720" s="46">
        <f>IF(COUNTA($A720:$R720)=0,"",IFERROR($R720+$X720,0))</f>
        <v/>
      </c>
      <c r="Z720" s="25">
        <f>IF(COUNTA($A720:$R720)=0,"",IFERROR(IF(OR($K720="Closed",$K720="Canceled"),"No",IF($O720="","Missing Due Date",IF(INT($O720)&lt;INT('Settings'!$B$8),"Overdue",IF(INT($O720)=INT('Settings'!$B$8),"Due Today",IF(INT($O720)&lt;=INT('Settings'!$B$8)+'Settings'!$B$6,"Due Soon","Upcoming"))))),"Check date"))</f>
        <v/>
      </c>
      <c r="AA720" s="27">
        <f>IF(COUNTA($A720:$R720)=0,"",IF($A720="","Missing ID",IF(COUNTIF($A$5:$A$1004,$A720)&gt;1,"Duplicate ID",IF(OR($B720="",$C720="",$D720="",$H720="",$I720="",$K720="",$L720="",$Q720=""),"Missing required field",IF(AND($K720="Closed",$P720=""),"Closed without Resolved At",IF(AND($P720&lt;&gt;"",$P720&lt;$B720),"Resolved before Reported",IF(AND($Q720&lt;&gt;"",$Q720&lt;$B720),"Last Updated before Reported","OK")))))))</f>
        <v/>
      </c>
    </row>
    <row r="721">
      <c r="A721" s="17" t="n"/>
      <c r="B721" s="41" t="n"/>
      <c r="C721" s="42" t="n"/>
      <c r="D721" s="17" t="n"/>
      <c r="E721" s="20" t="n"/>
      <c r="F721" s="17" t="n"/>
      <c r="G721" s="17" t="n"/>
      <c r="H721" s="17" t="n"/>
      <c r="I721" s="17" t="n"/>
      <c r="J721" s="41" t="n"/>
      <c r="K721" s="17" t="n"/>
      <c r="L721" s="17" t="n"/>
      <c r="M721" s="17" t="n"/>
      <c r="N721" s="20" t="n"/>
      <c r="O721" s="42" t="n"/>
      <c r="P721" s="41" t="n"/>
      <c r="Q721" s="41" t="n"/>
      <c r="R721" s="43" t="n"/>
      <c r="S721" s="22">
        <f>IF(COUNTA($A721:$R721)=0,"",IFERROR(IF($J721="","",MAX(0,ROUND((IF(OR($K721="Closed",$K721="Canceled"),IF($P721="",$Q721,$P721),'Settings'!$B$8)-$J721)*1440,0))),""))</f>
        <v/>
      </c>
      <c r="T721" s="44">
        <f>IF(COUNTA($A721:$R721)=0,"",IFERROR(IF($B721="","",MAX(0,ROUND((IF(OR($K721="Closed",$K721="Canceled"),IF($P721="",$Q721,$P721),'Settings'!$B$8)-$B721)*24,1))),""))</f>
        <v/>
      </c>
      <c r="U721" s="44">
        <f>IF(COUNTA($A721:$R721)=0,"",IFERROR(VLOOKUP($I721,'Settings'!$A$12:$B$15,2,FALSE),""))</f>
        <v/>
      </c>
      <c r="V721" s="45">
        <f>IF(COUNTA($A721:$R721)=0,"",IFERROR(IF(OR($B721="",$U721=""),"",$B721+$U721/24),""))</f>
        <v/>
      </c>
      <c r="W721" s="25">
        <f>IF(COUNTA($A721:$R721)=0,"",IFERROR(IF($V721="","",IF(OR($K721="Closed",$K721="Canceled"),IF(IF($P721="",$Q721,$P721)&lt;=$V721,"Met","Missed"),IF('Settings'!$B$8&gt;$V721,"Overdue","Within Target"))),""))</f>
        <v/>
      </c>
      <c r="X721" s="46">
        <f>IF(COUNTA($A721:$R721)=0,"",IFERROR(ROUND($S721/60*'Settings'!$B$5,2),0))</f>
        <v/>
      </c>
      <c r="Y721" s="46">
        <f>IF(COUNTA($A721:$R721)=0,"",IFERROR($R721+$X721,0))</f>
        <v/>
      </c>
      <c r="Z721" s="25">
        <f>IF(COUNTA($A721:$R721)=0,"",IFERROR(IF(OR($K721="Closed",$K721="Canceled"),"No",IF($O721="","Missing Due Date",IF(INT($O721)&lt;INT('Settings'!$B$8),"Overdue",IF(INT($O721)=INT('Settings'!$B$8),"Due Today",IF(INT($O721)&lt;=INT('Settings'!$B$8)+'Settings'!$B$6,"Due Soon","Upcoming"))))),"Check date"))</f>
        <v/>
      </c>
      <c r="AA721" s="27">
        <f>IF(COUNTA($A721:$R721)=0,"",IF($A721="","Missing ID",IF(COUNTIF($A$5:$A$1004,$A721)&gt;1,"Duplicate ID",IF(OR($B721="",$C721="",$D721="",$H721="",$I721="",$K721="",$L721="",$Q721=""),"Missing required field",IF(AND($K721="Closed",$P721=""),"Closed without Resolved At",IF(AND($P721&lt;&gt;"",$P721&lt;$B721),"Resolved before Reported",IF(AND($Q721&lt;&gt;"",$Q721&lt;$B721),"Last Updated before Reported","OK")))))))</f>
        <v/>
      </c>
    </row>
    <row r="722">
      <c r="A722" s="17" t="n"/>
      <c r="B722" s="41" t="n"/>
      <c r="C722" s="42" t="n"/>
      <c r="D722" s="17" t="n"/>
      <c r="E722" s="20" t="n"/>
      <c r="F722" s="17" t="n"/>
      <c r="G722" s="17" t="n"/>
      <c r="H722" s="17" t="n"/>
      <c r="I722" s="17" t="n"/>
      <c r="J722" s="41" t="n"/>
      <c r="K722" s="17" t="n"/>
      <c r="L722" s="17" t="n"/>
      <c r="M722" s="17" t="n"/>
      <c r="N722" s="20" t="n"/>
      <c r="O722" s="42" t="n"/>
      <c r="P722" s="41" t="n"/>
      <c r="Q722" s="41" t="n"/>
      <c r="R722" s="43" t="n"/>
      <c r="S722" s="22">
        <f>IF(COUNTA($A722:$R722)=0,"",IFERROR(IF($J722="","",MAX(0,ROUND((IF(OR($K722="Closed",$K722="Canceled"),IF($P722="",$Q722,$P722),'Settings'!$B$8)-$J722)*1440,0))),""))</f>
        <v/>
      </c>
      <c r="T722" s="44">
        <f>IF(COUNTA($A722:$R722)=0,"",IFERROR(IF($B722="","",MAX(0,ROUND((IF(OR($K722="Closed",$K722="Canceled"),IF($P722="",$Q722,$P722),'Settings'!$B$8)-$B722)*24,1))),""))</f>
        <v/>
      </c>
      <c r="U722" s="44">
        <f>IF(COUNTA($A722:$R722)=0,"",IFERROR(VLOOKUP($I722,'Settings'!$A$12:$B$15,2,FALSE),""))</f>
        <v/>
      </c>
      <c r="V722" s="45">
        <f>IF(COUNTA($A722:$R722)=0,"",IFERROR(IF(OR($B722="",$U722=""),"",$B722+$U722/24),""))</f>
        <v/>
      </c>
      <c r="W722" s="25">
        <f>IF(COUNTA($A722:$R722)=0,"",IFERROR(IF($V722="","",IF(OR($K722="Closed",$K722="Canceled"),IF(IF($P722="",$Q722,$P722)&lt;=$V722,"Met","Missed"),IF('Settings'!$B$8&gt;$V722,"Overdue","Within Target"))),""))</f>
        <v/>
      </c>
      <c r="X722" s="46">
        <f>IF(COUNTA($A722:$R722)=0,"",IFERROR(ROUND($S722/60*'Settings'!$B$5,2),0))</f>
        <v/>
      </c>
      <c r="Y722" s="46">
        <f>IF(COUNTA($A722:$R722)=0,"",IFERROR($R722+$X722,0))</f>
        <v/>
      </c>
      <c r="Z722" s="25">
        <f>IF(COUNTA($A722:$R722)=0,"",IFERROR(IF(OR($K722="Closed",$K722="Canceled"),"No",IF($O722="","Missing Due Date",IF(INT($O722)&lt;INT('Settings'!$B$8),"Overdue",IF(INT($O722)=INT('Settings'!$B$8),"Due Today",IF(INT($O722)&lt;=INT('Settings'!$B$8)+'Settings'!$B$6,"Due Soon","Upcoming"))))),"Check date"))</f>
        <v/>
      </c>
      <c r="AA722" s="27">
        <f>IF(COUNTA($A722:$R722)=0,"",IF($A722="","Missing ID",IF(COUNTIF($A$5:$A$1004,$A722)&gt;1,"Duplicate ID",IF(OR($B722="",$C722="",$D722="",$H722="",$I722="",$K722="",$L722="",$Q722=""),"Missing required field",IF(AND($K722="Closed",$P722=""),"Closed without Resolved At",IF(AND($P722&lt;&gt;"",$P722&lt;$B722),"Resolved before Reported",IF(AND($Q722&lt;&gt;"",$Q722&lt;$B722),"Last Updated before Reported","OK")))))))</f>
        <v/>
      </c>
    </row>
    <row r="723">
      <c r="A723" s="17" t="n"/>
      <c r="B723" s="41" t="n"/>
      <c r="C723" s="42" t="n"/>
      <c r="D723" s="17" t="n"/>
      <c r="E723" s="20" t="n"/>
      <c r="F723" s="17" t="n"/>
      <c r="G723" s="17" t="n"/>
      <c r="H723" s="17" t="n"/>
      <c r="I723" s="17" t="n"/>
      <c r="J723" s="41" t="n"/>
      <c r="K723" s="17" t="n"/>
      <c r="L723" s="17" t="n"/>
      <c r="M723" s="17" t="n"/>
      <c r="N723" s="20" t="n"/>
      <c r="O723" s="42" t="n"/>
      <c r="P723" s="41" t="n"/>
      <c r="Q723" s="41" t="n"/>
      <c r="R723" s="43" t="n"/>
      <c r="S723" s="22">
        <f>IF(COUNTA($A723:$R723)=0,"",IFERROR(IF($J723="","",MAX(0,ROUND((IF(OR($K723="Closed",$K723="Canceled"),IF($P723="",$Q723,$P723),'Settings'!$B$8)-$J723)*1440,0))),""))</f>
        <v/>
      </c>
      <c r="T723" s="44">
        <f>IF(COUNTA($A723:$R723)=0,"",IFERROR(IF($B723="","",MAX(0,ROUND((IF(OR($K723="Closed",$K723="Canceled"),IF($P723="",$Q723,$P723),'Settings'!$B$8)-$B723)*24,1))),""))</f>
        <v/>
      </c>
      <c r="U723" s="44">
        <f>IF(COUNTA($A723:$R723)=0,"",IFERROR(VLOOKUP($I723,'Settings'!$A$12:$B$15,2,FALSE),""))</f>
        <v/>
      </c>
      <c r="V723" s="45">
        <f>IF(COUNTA($A723:$R723)=0,"",IFERROR(IF(OR($B723="",$U723=""),"",$B723+$U723/24),""))</f>
        <v/>
      </c>
      <c r="W723" s="25">
        <f>IF(COUNTA($A723:$R723)=0,"",IFERROR(IF($V723="","",IF(OR($K723="Closed",$K723="Canceled"),IF(IF($P723="",$Q723,$P723)&lt;=$V723,"Met","Missed"),IF('Settings'!$B$8&gt;$V723,"Overdue","Within Target"))),""))</f>
        <v/>
      </c>
      <c r="X723" s="46">
        <f>IF(COUNTA($A723:$R723)=0,"",IFERROR(ROUND($S723/60*'Settings'!$B$5,2),0))</f>
        <v/>
      </c>
      <c r="Y723" s="46">
        <f>IF(COUNTA($A723:$R723)=0,"",IFERROR($R723+$X723,0))</f>
        <v/>
      </c>
      <c r="Z723" s="25">
        <f>IF(COUNTA($A723:$R723)=0,"",IFERROR(IF(OR($K723="Closed",$K723="Canceled"),"No",IF($O723="","Missing Due Date",IF(INT($O723)&lt;INT('Settings'!$B$8),"Overdue",IF(INT($O723)=INT('Settings'!$B$8),"Due Today",IF(INT($O723)&lt;=INT('Settings'!$B$8)+'Settings'!$B$6,"Due Soon","Upcoming"))))),"Check date"))</f>
        <v/>
      </c>
      <c r="AA723" s="27">
        <f>IF(COUNTA($A723:$R723)=0,"",IF($A723="","Missing ID",IF(COUNTIF($A$5:$A$1004,$A723)&gt;1,"Duplicate ID",IF(OR($B723="",$C723="",$D723="",$H723="",$I723="",$K723="",$L723="",$Q723=""),"Missing required field",IF(AND($K723="Closed",$P723=""),"Closed without Resolved At",IF(AND($P723&lt;&gt;"",$P723&lt;$B723),"Resolved before Reported",IF(AND($Q723&lt;&gt;"",$Q723&lt;$B723),"Last Updated before Reported","OK")))))))</f>
        <v/>
      </c>
    </row>
    <row r="724">
      <c r="A724" s="17" t="n"/>
      <c r="B724" s="41" t="n"/>
      <c r="C724" s="42" t="n"/>
      <c r="D724" s="17" t="n"/>
      <c r="E724" s="20" t="n"/>
      <c r="F724" s="17" t="n"/>
      <c r="G724" s="17" t="n"/>
      <c r="H724" s="17" t="n"/>
      <c r="I724" s="17" t="n"/>
      <c r="J724" s="41" t="n"/>
      <c r="K724" s="17" t="n"/>
      <c r="L724" s="17" t="n"/>
      <c r="M724" s="17" t="n"/>
      <c r="N724" s="20" t="n"/>
      <c r="O724" s="42" t="n"/>
      <c r="P724" s="41" t="n"/>
      <c r="Q724" s="41" t="n"/>
      <c r="R724" s="43" t="n"/>
      <c r="S724" s="22">
        <f>IF(COUNTA($A724:$R724)=0,"",IFERROR(IF($J724="","",MAX(0,ROUND((IF(OR($K724="Closed",$K724="Canceled"),IF($P724="",$Q724,$P724),'Settings'!$B$8)-$J724)*1440,0))),""))</f>
        <v/>
      </c>
      <c r="T724" s="44">
        <f>IF(COUNTA($A724:$R724)=0,"",IFERROR(IF($B724="","",MAX(0,ROUND((IF(OR($K724="Closed",$K724="Canceled"),IF($P724="",$Q724,$P724),'Settings'!$B$8)-$B724)*24,1))),""))</f>
        <v/>
      </c>
      <c r="U724" s="44">
        <f>IF(COUNTA($A724:$R724)=0,"",IFERROR(VLOOKUP($I724,'Settings'!$A$12:$B$15,2,FALSE),""))</f>
        <v/>
      </c>
      <c r="V724" s="45">
        <f>IF(COUNTA($A724:$R724)=0,"",IFERROR(IF(OR($B724="",$U724=""),"",$B724+$U724/24),""))</f>
        <v/>
      </c>
      <c r="W724" s="25">
        <f>IF(COUNTA($A724:$R724)=0,"",IFERROR(IF($V724="","",IF(OR($K724="Closed",$K724="Canceled"),IF(IF($P724="",$Q724,$P724)&lt;=$V724,"Met","Missed"),IF('Settings'!$B$8&gt;$V724,"Overdue","Within Target"))),""))</f>
        <v/>
      </c>
      <c r="X724" s="46">
        <f>IF(COUNTA($A724:$R724)=0,"",IFERROR(ROUND($S724/60*'Settings'!$B$5,2),0))</f>
        <v/>
      </c>
      <c r="Y724" s="46">
        <f>IF(COUNTA($A724:$R724)=0,"",IFERROR($R724+$X724,0))</f>
        <v/>
      </c>
      <c r="Z724" s="25">
        <f>IF(COUNTA($A724:$R724)=0,"",IFERROR(IF(OR($K724="Closed",$K724="Canceled"),"No",IF($O724="","Missing Due Date",IF(INT($O724)&lt;INT('Settings'!$B$8),"Overdue",IF(INT($O724)=INT('Settings'!$B$8),"Due Today",IF(INT($O724)&lt;=INT('Settings'!$B$8)+'Settings'!$B$6,"Due Soon","Upcoming"))))),"Check date"))</f>
        <v/>
      </c>
      <c r="AA724" s="27">
        <f>IF(COUNTA($A724:$R724)=0,"",IF($A724="","Missing ID",IF(COUNTIF($A$5:$A$1004,$A724)&gt;1,"Duplicate ID",IF(OR($B724="",$C724="",$D724="",$H724="",$I724="",$K724="",$L724="",$Q724=""),"Missing required field",IF(AND($K724="Closed",$P724=""),"Closed without Resolved At",IF(AND($P724&lt;&gt;"",$P724&lt;$B724),"Resolved before Reported",IF(AND($Q724&lt;&gt;"",$Q724&lt;$B724),"Last Updated before Reported","OK")))))))</f>
        <v/>
      </c>
    </row>
    <row r="725">
      <c r="A725" s="17" t="n"/>
      <c r="B725" s="41" t="n"/>
      <c r="C725" s="42" t="n"/>
      <c r="D725" s="17" t="n"/>
      <c r="E725" s="20" t="n"/>
      <c r="F725" s="17" t="n"/>
      <c r="G725" s="17" t="n"/>
      <c r="H725" s="17" t="n"/>
      <c r="I725" s="17" t="n"/>
      <c r="J725" s="41" t="n"/>
      <c r="K725" s="17" t="n"/>
      <c r="L725" s="17" t="n"/>
      <c r="M725" s="17" t="n"/>
      <c r="N725" s="20" t="n"/>
      <c r="O725" s="42" t="n"/>
      <c r="P725" s="41" t="n"/>
      <c r="Q725" s="41" t="n"/>
      <c r="R725" s="43" t="n"/>
      <c r="S725" s="22">
        <f>IF(COUNTA($A725:$R725)=0,"",IFERROR(IF($J725="","",MAX(0,ROUND((IF(OR($K725="Closed",$K725="Canceled"),IF($P725="",$Q725,$P725),'Settings'!$B$8)-$J725)*1440,0))),""))</f>
        <v/>
      </c>
      <c r="T725" s="44">
        <f>IF(COUNTA($A725:$R725)=0,"",IFERROR(IF($B725="","",MAX(0,ROUND((IF(OR($K725="Closed",$K725="Canceled"),IF($P725="",$Q725,$P725),'Settings'!$B$8)-$B725)*24,1))),""))</f>
        <v/>
      </c>
      <c r="U725" s="44">
        <f>IF(COUNTA($A725:$R725)=0,"",IFERROR(VLOOKUP($I725,'Settings'!$A$12:$B$15,2,FALSE),""))</f>
        <v/>
      </c>
      <c r="V725" s="45">
        <f>IF(COUNTA($A725:$R725)=0,"",IFERROR(IF(OR($B725="",$U725=""),"",$B725+$U725/24),""))</f>
        <v/>
      </c>
      <c r="W725" s="25">
        <f>IF(COUNTA($A725:$R725)=0,"",IFERROR(IF($V725="","",IF(OR($K725="Closed",$K725="Canceled"),IF(IF($P725="",$Q725,$P725)&lt;=$V725,"Met","Missed"),IF('Settings'!$B$8&gt;$V725,"Overdue","Within Target"))),""))</f>
        <v/>
      </c>
      <c r="X725" s="46">
        <f>IF(COUNTA($A725:$R725)=0,"",IFERROR(ROUND($S725/60*'Settings'!$B$5,2),0))</f>
        <v/>
      </c>
      <c r="Y725" s="46">
        <f>IF(COUNTA($A725:$R725)=0,"",IFERROR($R725+$X725,0))</f>
        <v/>
      </c>
      <c r="Z725" s="25">
        <f>IF(COUNTA($A725:$R725)=0,"",IFERROR(IF(OR($K725="Closed",$K725="Canceled"),"No",IF($O725="","Missing Due Date",IF(INT($O725)&lt;INT('Settings'!$B$8),"Overdue",IF(INT($O725)=INT('Settings'!$B$8),"Due Today",IF(INT($O725)&lt;=INT('Settings'!$B$8)+'Settings'!$B$6,"Due Soon","Upcoming"))))),"Check date"))</f>
        <v/>
      </c>
      <c r="AA725" s="27">
        <f>IF(COUNTA($A725:$R725)=0,"",IF($A725="","Missing ID",IF(COUNTIF($A$5:$A$1004,$A725)&gt;1,"Duplicate ID",IF(OR($B725="",$C725="",$D725="",$H725="",$I725="",$K725="",$L725="",$Q725=""),"Missing required field",IF(AND($K725="Closed",$P725=""),"Closed without Resolved At",IF(AND($P725&lt;&gt;"",$P725&lt;$B725),"Resolved before Reported",IF(AND($Q725&lt;&gt;"",$Q725&lt;$B725),"Last Updated before Reported","OK")))))))</f>
        <v/>
      </c>
    </row>
    <row r="726">
      <c r="A726" s="17" t="n"/>
      <c r="B726" s="41" t="n"/>
      <c r="C726" s="42" t="n"/>
      <c r="D726" s="17" t="n"/>
      <c r="E726" s="20" t="n"/>
      <c r="F726" s="17" t="n"/>
      <c r="G726" s="17" t="n"/>
      <c r="H726" s="17" t="n"/>
      <c r="I726" s="17" t="n"/>
      <c r="J726" s="41" t="n"/>
      <c r="K726" s="17" t="n"/>
      <c r="L726" s="17" t="n"/>
      <c r="M726" s="17" t="n"/>
      <c r="N726" s="20" t="n"/>
      <c r="O726" s="42" t="n"/>
      <c r="P726" s="41" t="n"/>
      <c r="Q726" s="41" t="n"/>
      <c r="R726" s="43" t="n"/>
      <c r="S726" s="22">
        <f>IF(COUNTA($A726:$R726)=0,"",IFERROR(IF($J726="","",MAX(0,ROUND((IF(OR($K726="Closed",$K726="Canceled"),IF($P726="",$Q726,$P726),'Settings'!$B$8)-$J726)*1440,0))),""))</f>
        <v/>
      </c>
      <c r="T726" s="44">
        <f>IF(COUNTA($A726:$R726)=0,"",IFERROR(IF($B726="","",MAX(0,ROUND((IF(OR($K726="Closed",$K726="Canceled"),IF($P726="",$Q726,$P726),'Settings'!$B$8)-$B726)*24,1))),""))</f>
        <v/>
      </c>
      <c r="U726" s="44">
        <f>IF(COUNTA($A726:$R726)=0,"",IFERROR(VLOOKUP($I726,'Settings'!$A$12:$B$15,2,FALSE),""))</f>
        <v/>
      </c>
      <c r="V726" s="45">
        <f>IF(COUNTA($A726:$R726)=0,"",IFERROR(IF(OR($B726="",$U726=""),"",$B726+$U726/24),""))</f>
        <v/>
      </c>
      <c r="W726" s="25">
        <f>IF(COUNTA($A726:$R726)=0,"",IFERROR(IF($V726="","",IF(OR($K726="Closed",$K726="Canceled"),IF(IF($P726="",$Q726,$P726)&lt;=$V726,"Met","Missed"),IF('Settings'!$B$8&gt;$V726,"Overdue","Within Target"))),""))</f>
        <v/>
      </c>
      <c r="X726" s="46">
        <f>IF(COUNTA($A726:$R726)=0,"",IFERROR(ROUND($S726/60*'Settings'!$B$5,2),0))</f>
        <v/>
      </c>
      <c r="Y726" s="46">
        <f>IF(COUNTA($A726:$R726)=0,"",IFERROR($R726+$X726,0))</f>
        <v/>
      </c>
      <c r="Z726" s="25">
        <f>IF(COUNTA($A726:$R726)=0,"",IFERROR(IF(OR($K726="Closed",$K726="Canceled"),"No",IF($O726="","Missing Due Date",IF(INT($O726)&lt;INT('Settings'!$B$8),"Overdue",IF(INT($O726)=INT('Settings'!$B$8),"Due Today",IF(INT($O726)&lt;=INT('Settings'!$B$8)+'Settings'!$B$6,"Due Soon","Upcoming"))))),"Check date"))</f>
        <v/>
      </c>
      <c r="AA726" s="27">
        <f>IF(COUNTA($A726:$R726)=0,"",IF($A726="","Missing ID",IF(COUNTIF($A$5:$A$1004,$A726)&gt;1,"Duplicate ID",IF(OR($B726="",$C726="",$D726="",$H726="",$I726="",$K726="",$L726="",$Q726=""),"Missing required field",IF(AND($K726="Closed",$P726=""),"Closed without Resolved At",IF(AND($P726&lt;&gt;"",$P726&lt;$B726),"Resolved before Reported",IF(AND($Q726&lt;&gt;"",$Q726&lt;$B726),"Last Updated before Reported","OK")))))))</f>
        <v/>
      </c>
    </row>
    <row r="727">
      <c r="A727" s="17" t="n"/>
      <c r="B727" s="41" t="n"/>
      <c r="C727" s="42" t="n"/>
      <c r="D727" s="17" t="n"/>
      <c r="E727" s="20" t="n"/>
      <c r="F727" s="17" t="n"/>
      <c r="G727" s="17" t="n"/>
      <c r="H727" s="17" t="n"/>
      <c r="I727" s="17" t="n"/>
      <c r="J727" s="41" t="n"/>
      <c r="K727" s="17" t="n"/>
      <c r="L727" s="17" t="n"/>
      <c r="M727" s="17" t="n"/>
      <c r="N727" s="20" t="n"/>
      <c r="O727" s="42" t="n"/>
      <c r="P727" s="41" t="n"/>
      <c r="Q727" s="41" t="n"/>
      <c r="R727" s="43" t="n"/>
      <c r="S727" s="22">
        <f>IF(COUNTA($A727:$R727)=0,"",IFERROR(IF($J727="","",MAX(0,ROUND((IF(OR($K727="Closed",$K727="Canceled"),IF($P727="",$Q727,$P727),'Settings'!$B$8)-$J727)*1440,0))),""))</f>
        <v/>
      </c>
      <c r="T727" s="44">
        <f>IF(COUNTA($A727:$R727)=0,"",IFERROR(IF($B727="","",MAX(0,ROUND((IF(OR($K727="Closed",$K727="Canceled"),IF($P727="",$Q727,$P727),'Settings'!$B$8)-$B727)*24,1))),""))</f>
        <v/>
      </c>
      <c r="U727" s="44">
        <f>IF(COUNTA($A727:$R727)=0,"",IFERROR(VLOOKUP($I727,'Settings'!$A$12:$B$15,2,FALSE),""))</f>
        <v/>
      </c>
      <c r="V727" s="45">
        <f>IF(COUNTA($A727:$R727)=0,"",IFERROR(IF(OR($B727="",$U727=""),"",$B727+$U727/24),""))</f>
        <v/>
      </c>
      <c r="W727" s="25">
        <f>IF(COUNTA($A727:$R727)=0,"",IFERROR(IF($V727="","",IF(OR($K727="Closed",$K727="Canceled"),IF(IF($P727="",$Q727,$P727)&lt;=$V727,"Met","Missed"),IF('Settings'!$B$8&gt;$V727,"Overdue","Within Target"))),""))</f>
        <v/>
      </c>
      <c r="X727" s="46">
        <f>IF(COUNTA($A727:$R727)=0,"",IFERROR(ROUND($S727/60*'Settings'!$B$5,2),0))</f>
        <v/>
      </c>
      <c r="Y727" s="46">
        <f>IF(COUNTA($A727:$R727)=0,"",IFERROR($R727+$X727,0))</f>
        <v/>
      </c>
      <c r="Z727" s="25">
        <f>IF(COUNTA($A727:$R727)=0,"",IFERROR(IF(OR($K727="Closed",$K727="Canceled"),"No",IF($O727="","Missing Due Date",IF(INT($O727)&lt;INT('Settings'!$B$8),"Overdue",IF(INT($O727)=INT('Settings'!$B$8),"Due Today",IF(INT($O727)&lt;=INT('Settings'!$B$8)+'Settings'!$B$6,"Due Soon","Upcoming"))))),"Check date"))</f>
        <v/>
      </c>
      <c r="AA727" s="27">
        <f>IF(COUNTA($A727:$R727)=0,"",IF($A727="","Missing ID",IF(COUNTIF($A$5:$A$1004,$A727)&gt;1,"Duplicate ID",IF(OR($B727="",$C727="",$D727="",$H727="",$I727="",$K727="",$L727="",$Q727=""),"Missing required field",IF(AND($K727="Closed",$P727=""),"Closed without Resolved At",IF(AND($P727&lt;&gt;"",$P727&lt;$B727),"Resolved before Reported",IF(AND($Q727&lt;&gt;"",$Q727&lt;$B727),"Last Updated before Reported","OK")))))))</f>
        <v/>
      </c>
    </row>
    <row r="728">
      <c r="A728" s="17" t="n"/>
      <c r="B728" s="41" t="n"/>
      <c r="C728" s="42" t="n"/>
      <c r="D728" s="17" t="n"/>
      <c r="E728" s="20" t="n"/>
      <c r="F728" s="17" t="n"/>
      <c r="G728" s="17" t="n"/>
      <c r="H728" s="17" t="n"/>
      <c r="I728" s="17" t="n"/>
      <c r="J728" s="41" t="n"/>
      <c r="K728" s="17" t="n"/>
      <c r="L728" s="17" t="n"/>
      <c r="M728" s="17" t="n"/>
      <c r="N728" s="20" t="n"/>
      <c r="O728" s="42" t="n"/>
      <c r="P728" s="41" t="n"/>
      <c r="Q728" s="41" t="n"/>
      <c r="R728" s="43" t="n"/>
      <c r="S728" s="22">
        <f>IF(COUNTA($A728:$R728)=0,"",IFERROR(IF($J728="","",MAX(0,ROUND((IF(OR($K728="Closed",$K728="Canceled"),IF($P728="",$Q728,$P728),'Settings'!$B$8)-$J728)*1440,0))),""))</f>
        <v/>
      </c>
      <c r="T728" s="44">
        <f>IF(COUNTA($A728:$R728)=0,"",IFERROR(IF($B728="","",MAX(0,ROUND((IF(OR($K728="Closed",$K728="Canceled"),IF($P728="",$Q728,$P728),'Settings'!$B$8)-$B728)*24,1))),""))</f>
        <v/>
      </c>
      <c r="U728" s="44">
        <f>IF(COUNTA($A728:$R728)=0,"",IFERROR(VLOOKUP($I728,'Settings'!$A$12:$B$15,2,FALSE),""))</f>
        <v/>
      </c>
      <c r="V728" s="45">
        <f>IF(COUNTA($A728:$R728)=0,"",IFERROR(IF(OR($B728="",$U728=""),"",$B728+$U728/24),""))</f>
        <v/>
      </c>
      <c r="W728" s="25">
        <f>IF(COUNTA($A728:$R728)=0,"",IFERROR(IF($V728="","",IF(OR($K728="Closed",$K728="Canceled"),IF(IF($P728="",$Q728,$P728)&lt;=$V728,"Met","Missed"),IF('Settings'!$B$8&gt;$V728,"Overdue","Within Target"))),""))</f>
        <v/>
      </c>
      <c r="X728" s="46">
        <f>IF(COUNTA($A728:$R728)=0,"",IFERROR(ROUND($S728/60*'Settings'!$B$5,2),0))</f>
        <v/>
      </c>
      <c r="Y728" s="46">
        <f>IF(COUNTA($A728:$R728)=0,"",IFERROR($R728+$X728,0))</f>
        <v/>
      </c>
      <c r="Z728" s="25">
        <f>IF(COUNTA($A728:$R728)=0,"",IFERROR(IF(OR($K728="Closed",$K728="Canceled"),"No",IF($O728="","Missing Due Date",IF(INT($O728)&lt;INT('Settings'!$B$8),"Overdue",IF(INT($O728)=INT('Settings'!$B$8),"Due Today",IF(INT($O728)&lt;=INT('Settings'!$B$8)+'Settings'!$B$6,"Due Soon","Upcoming"))))),"Check date"))</f>
        <v/>
      </c>
      <c r="AA728" s="27">
        <f>IF(COUNTA($A728:$R728)=0,"",IF($A728="","Missing ID",IF(COUNTIF($A$5:$A$1004,$A728)&gt;1,"Duplicate ID",IF(OR($B728="",$C728="",$D728="",$H728="",$I728="",$K728="",$L728="",$Q728=""),"Missing required field",IF(AND($K728="Closed",$P728=""),"Closed without Resolved At",IF(AND($P728&lt;&gt;"",$P728&lt;$B728),"Resolved before Reported",IF(AND($Q728&lt;&gt;"",$Q728&lt;$B728),"Last Updated before Reported","OK")))))))</f>
        <v/>
      </c>
    </row>
    <row r="729">
      <c r="A729" s="17" t="n"/>
      <c r="B729" s="41" t="n"/>
      <c r="C729" s="42" t="n"/>
      <c r="D729" s="17" t="n"/>
      <c r="E729" s="20" t="n"/>
      <c r="F729" s="17" t="n"/>
      <c r="G729" s="17" t="n"/>
      <c r="H729" s="17" t="n"/>
      <c r="I729" s="17" t="n"/>
      <c r="J729" s="41" t="n"/>
      <c r="K729" s="17" t="n"/>
      <c r="L729" s="17" t="n"/>
      <c r="M729" s="17" t="n"/>
      <c r="N729" s="20" t="n"/>
      <c r="O729" s="42" t="n"/>
      <c r="P729" s="41" t="n"/>
      <c r="Q729" s="41" t="n"/>
      <c r="R729" s="43" t="n"/>
      <c r="S729" s="22">
        <f>IF(COUNTA($A729:$R729)=0,"",IFERROR(IF($J729="","",MAX(0,ROUND((IF(OR($K729="Closed",$K729="Canceled"),IF($P729="",$Q729,$P729),'Settings'!$B$8)-$J729)*1440,0))),""))</f>
        <v/>
      </c>
      <c r="T729" s="44">
        <f>IF(COUNTA($A729:$R729)=0,"",IFERROR(IF($B729="","",MAX(0,ROUND((IF(OR($K729="Closed",$K729="Canceled"),IF($P729="",$Q729,$P729),'Settings'!$B$8)-$B729)*24,1))),""))</f>
        <v/>
      </c>
      <c r="U729" s="44">
        <f>IF(COUNTA($A729:$R729)=0,"",IFERROR(VLOOKUP($I729,'Settings'!$A$12:$B$15,2,FALSE),""))</f>
        <v/>
      </c>
      <c r="V729" s="45">
        <f>IF(COUNTA($A729:$R729)=0,"",IFERROR(IF(OR($B729="",$U729=""),"",$B729+$U729/24),""))</f>
        <v/>
      </c>
      <c r="W729" s="25">
        <f>IF(COUNTA($A729:$R729)=0,"",IFERROR(IF($V729="","",IF(OR($K729="Closed",$K729="Canceled"),IF(IF($P729="",$Q729,$P729)&lt;=$V729,"Met","Missed"),IF('Settings'!$B$8&gt;$V729,"Overdue","Within Target"))),""))</f>
        <v/>
      </c>
      <c r="X729" s="46">
        <f>IF(COUNTA($A729:$R729)=0,"",IFERROR(ROUND($S729/60*'Settings'!$B$5,2),0))</f>
        <v/>
      </c>
      <c r="Y729" s="46">
        <f>IF(COUNTA($A729:$R729)=0,"",IFERROR($R729+$X729,0))</f>
        <v/>
      </c>
      <c r="Z729" s="25">
        <f>IF(COUNTA($A729:$R729)=0,"",IFERROR(IF(OR($K729="Closed",$K729="Canceled"),"No",IF($O729="","Missing Due Date",IF(INT($O729)&lt;INT('Settings'!$B$8),"Overdue",IF(INT($O729)=INT('Settings'!$B$8),"Due Today",IF(INT($O729)&lt;=INT('Settings'!$B$8)+'Settings'!$B$6,"Due Soon","Upcoming"))))),"Check date"))</f>
        <v/>
      </c>
      <c r="AA729" s="27">
        <f>IF(COUNTA($A729:$R729)=0,"",IF($A729="","Missing ID",IF(COUNTIF($A$5:$A$1004,$A729)&gt;1,"Duplicate ID",IF(OR($B729="",$C729="",$D729="",$H729="",$I729="",$K729="",$L729="",$Q729=""),"Missing required field",IF(AND($K729="Closed",$P729=""),"Closed without Resolved At",IF(AND($P729&lt;&gt;"",$P729&lt;$B729),"Resolved before Reported",IF(AND($Q729&lt;&gt;"",$Q729&lt;$B729),"Last Updated before Reported","OK")))))))</f>
        <v/>
      </c>
    </row>
    <row r="730">
      <c r="A730" s="17" t="n"/>
      <c r="B730" s="41" t="n"/>
      <c r="C730" s="42" t="n"/>
      <c r="D730" s="17" t="n"/>
      <c r="E730" s="20" t="n"/>
      <c r="F730" s="17" t="n"/>
      <c r="G730" s="17" t="n"/>
      <c r="H730" s="17" t="n"/>
      <c r="I730" s="17" t="n"/>
      <c r="J730" s="41" t="n"/>
      <c r="K730" s="17" t="n"/>
      <c r="L730" s="17" t="n"/>
      <c r="M730" s="17" t="n"/>
      <c r="N730" s="20" t="n"/>
      <c r="O730" s="42" t="n"/>
      <c r="P730" s="41" t="n"/>
      <c r="Q730" s="41" t="n"/>
      <c r="R730" s="43" t="n"/>
      <c r="S730" s="22">
        <f>IF(COUNTA($A730:$R730)=0,"",IFERROR(IF($J730="","",MAX(0,ROUND((IF(OR($K730="Closed",$K730="Canceled"),IF($P730="",$Q730,$P730),'Settings'!$B$8)-$J730)*1440,0))),""))</f>
        <v/>
      </c>
      <c r="T730" s="44">
        <f>IF(COUNTA($A730:$R730)=0,"",IFERROR(IF($B730="","",MAX(0,ROUND((IF(OR($K730="Closed",$K730="Canceled"),IF($P730="",$Q730,$P730),'Settings'!$B$8)-$B730)*24,1))),""))</f>
        <v/>
      </c>
      <c r="U730" s="44">
        <f>IF(COUNTA($A730:$R730)=0,"",IFERROR(VLOOKUP($I730,'Settings'!$A$12:$B$15,2,FALSE),""))</f>
        <v/>
      </c>
      <c r="V730" s="45">
        <f>IF(COUNTA($A730:$R730)=0,"",IFERROR(IF(OR($B730="",$U730=""),"",$B730+$U730/24),""))</f>
        <v/>
      </c>
      <c r="W730" s="25">
        <f>IF(COUNTA($A730:$R730)=0,"",IFERROR(IF($V730="","",IF(OR($K730="Closed",$K730="Canceled"),IF(IF($P730="",$Q730,$P730)&lt;=$V730,"Met","Missed"),IF('Settings'!$B$8&gt;$V730,"Overdue","Within Target"))),""))</f>
        <v/>
      </c>
      <c r="X730" s="46">
        <f>IF(COUNTA($A730:$R730)=0,"",IFERROR(ROUND($S730/60*'Settings'!$B$5,2),0))</f>
        <v/>
      </c>
      <c r="Y730" s="46">
        <f>IF(COUNTA($A730:$R730)=0,"",IFERROR($R730+$X730,0))</f>
        <v/>
      </c>
      <c r="Z730" s="25">
        <f>IF(COUNTA($A730:$R730)=0,"",IFERROR(IF(OR($K730="Closed",$K730="Canceled"),"No",IF($O730="","Missing Due Date",IF(INT($O730)&lt;INT('Settings'!$B$8),"Overdue",IF(INT($O730)=INT('Settings'!$B$8),"Due Today",IF(INT($O730)&lt;=INT('Settings'!$B$8)+'Settings'!$B$6,"Due Soon","Upcoming"))))),"Check date"))</f>
        <v/>
      </c>
      <c r="AA730" s="27">
        <f>IF(COUNTA($A730:$R730)=0,"",IF($A730="","Missing ID",IF(COUNTIF($A$5:$A$1004,$A730)&gt;1,"Duplicate ID",IF(OR($B730="",$C730="",$D730="",$H730="",$I730="",$K730="",$L730="",$Q730=""),"Missing required field",IF(AND($K730="Closed",$P730=""),"Closed without Resolved At",IF(AND($P730&lt;&gt;"",$P730&lt;$B730),"Resolved before Reported",IF(AND($Q730&lt;&gt;"",$Q730&lt;$B730),"Last Updated before Reported","OK")))))))</f>
        <v/>
      </c>
    </row>
    <row r="731">
      <c r="A731" s="17" t="n"/>
      <c r="B731" s="41" t="n"/>
      <c r="C731" s="42" t="n"/>
      <c r="D731" s="17" t="n"/>
      <c r="E731" s="20" t="n"/>
      <c r="F731" s="17" t="n"/>
      <c r="G731" s="17" t="n"/>
      <c r="H731" s="17" t="n"/>
      <c r="I731" s="17" t="n"/>
      <c r="J731" s="41" t="n"/>
      <c r="K731" s="17" t="n"/>
      <c r="L731" s="17" t="n"/>
      <c r="M731" s="17" t="n"/>
      <c r="N731" s="20" t="n"/>
      <c r="O731" s="42" t="n"/>
      <c r="P731" s="41" t="n"/>
      <c r="Q731" s="41" t="n"/>
      <c r="R731" s="43" t="n"/>
      <c r="S731" s="22">
        <f>IF(COUNTA($A731:$R731)=0,"",IFERROR(IF($J731="","",MAX(0,ROUND((IF(OR($K731="Closed",$K731="Canceled"),IF($P731="",$Q731,$P731),'Settings'!$B$8)-$J731)*1440,0))),""))</f>
        <v/>
      </c>
      <c r="T731" s="44">
        <f>IF(COUNTA($A731:$R731)=0,"",IFERROR(IF($B731="","",MAX(0,ROUND((IF(OR($K731="Closed",$K731="Canceled"),IF($P731="",$Q731,$P731),'Settings'!$B$8)-$B731)*24,1))),""))</f>
        <v/>
      </c>
      <c r="U731" s="44">
        <f>IF(COUNTA($A731:$R731)=0,"",IFERROR(VLOOKUP($I731,'Settings'!$A$12:$B$15,2,FALSE),""))</f>
        <v/>
      </c>
      <c r="V731" s="45">
        <f>IF(COUNTA($A731:$R731)=0,"",IFERROR(IF(OR($B731="",$U731=""),"",$B731+$U731/24),""))</f>
        <v/>
      </c>
      <c r="W731" s="25">
        <f>IF(COUNTA($A731:$R731)=0,"",IFERROR(IF($V731="","",IF(OR($K731="Closed",$K731="Canceled"),IF(IF($P731="",$Q731,$P731)&lt;=$V731,"Met","Missed"),IF('Settings'!$B$8&gt;$V731,"Overdue","Within Target"))),""))</f>
        <v/>
      </c>
      <c r="X731" s="46">
        <f>IF(COUNTA($A731:$R731)=0,"",IFERROR(ROUND($S731/60*'Settings'!$B$5,2),0))</f>
        <v/>
      </c>
      <c r="Y731" s="46">
        <f>IF(COUNTA($A731:$R731)=0,"",IFERROR($R731+$X731,0))</f>
        <v/>
      </c>
      <c r="Z731" s="25">
        <f>IF(COUNTA($A731:$R731)=0,"",IFERROR(IF(OR($K731="Closed",$K731="Canceled"),"No",IF($O731="","Missing Due Date",IF(INT($O731)&lt;INT('Settings'!$B$8),"Overdue",IF(INT($O731)=INT('Settings'!$B$8),"Due Today",IF(INT($O731)&lt;=INT('Settings'!$B$8)+'Settings'!$B$6,"Due Soon","Upcoming"))))),"Check date"))</f>
        <v/>
      </c>
      <c r="AA731" s="27">
        <f>IF(COUNTA($A731:$R731)=0,"",IF($A731="","Missing ID",IF(COUNTIF($A$5:$A$1004,$A731)&gt;1,"Duplicate ID",IF(OR($B731="",$C731="",$D731="",$H731="",$I731="",$K731="",$L731="",$Q731=""),"Missing required field",IF(AND($K731="Closed",$P731=""),"Closed without Resolved At",IF(AND($P731&lt;&gt;"",$P731&lt;$B731),"Resolved before Reported",IF(AND($Q731&lt;&gt;"",$Q731&lt;$B731),"Last Updated before Reported","OK")))))))</f>
        <v/>
      </c>
    </row>
    <row r="732">
      <c r="A732" s="17" t="n"/>
      <c r="B732" s="41" t="n"/>
      <c r="C732" s="42" t="n"/>
      <c r="D732" s="17" t="n"/>
      <c r="E732" s="20" t="n"/>
      <c r="F732" s="17" t="n"/>
      <c r="G732" s="17" t="n"/>
      <c r="H732" s="17" t="n"/>
      <c r="I732" s="17" t="n"/>
      <c r="J732" s="41" t="n"/>
      <c r="K732" s="17" t="n"/>
      <c r="L732" s="17" t="n"/>
      <c r="M732" s="17" t="n"/>
      <c r="N732" s="20" t="n"/>
      <c r="O732" s="42" t="n"/>
      <c r="P732" s="41" t="n"/>
      <c r="Q732" s="41" t="n"/>
      <c r="R732" s="43" t="n"/>
      <c r="S732" s="22">
        <f>IF(COUNTA($A732:$R732)=0,"",IFERROR(IF($J732="","",MAX(0,ROUND((IF(OR($K732="Closed",$K732="Canceled"),IF($P732="",$Q732,$P732),'Settings'!$B$8)-$J732)*1440,0))),""))</f>
        <v/>
      </c>
      <c r="T732" s="44">
        <f>IF(COUNTA($A732:$R732)=0,"",IFERROR(IF($B732="","",MAX(0,ROUND((IF(OR($K732="Closed",$K732="Canceled"),IF($P732="",$Q732,$P732),'Settings'!$B$8)-$B732)*24,1))),""))</f>
        <v/>
      </c>
      <c r="U732" s="44">
        <f>IF(COUNTA($A732:$R732)=0,"",IFERROR(VLOOKUP($I732,'Settings'!$A$12:$B$15,2,FALSE),""))</f>
        <v/>
      </c>
      <c r="V732" s="45">
        <f>IF(COUNTA($A732:$R732)=0,"",IFERROR(IF(OR($B732="",$U732=""),"",$B732+$U732/24),""))</f>
        <v/>
      </c>
      <c r="W732" s="25">
        <f>IF(COUNTA($A732:$R732)=0,"",IFERROR(IF($V732="","",IF(OR($K732="Closed",$K732="Canceled"),IF(IF($P732="",$Q732,$P732)&lt;=$V732,"Met","Missed"),IF('Settings'!$B$8&gt;$V732,"Overdue","Within Target"))),""))</f>
        <v/>
      </c>
      <c r="X732" s="46">
        <f>IF(COUNTA($A732:$R732)=0,"",IFERROR(ROUND($S732/60*'Settings'!$B$5,2),0))</f>
        <v/>
      </c>
      <c r="Y732" s="46">
        <f>IF(COUNTA($A732:$R732)=0,"",IFERROR($R732+$X732,0))</f>
        <v/>
      </c>
      <c r="Z732" s="25">
        <f>IF(COUNTA($A732:$R732)=0,"",IFERROR(IF(OR($K732="Closed",$K732="Canceled"),"No",IF($O732="","Missing Due Date",IF(INT($O732)&lt;INT('Settings'!$B$8),"Overdue",IF(INT($O732)=INT('Settings'!$B$8),"Due Today",IF(INT($O732)&lt;=INT('Settings'!$B$8)+'Settings'!$B$6,"Due Soon","Upcoming"))))),"Check date"))</f>
        <v/>
      </c>
      <c r="AA732" s="27">
        <f>IF(COUNTA($A732:$R732)=0,"",IF($A732="","Missing ID",IF(COUNTIF($A$5:$A$1004,$A732)&gt;1,"Duplicate ID",IF(OR($B732="",$C732="",$D732="",$H732="",$I732="",$K732="",$L732="",$Q732=""),"Missing required field",IF(AND($K732="Closed",$P732=""),"Closed without Resolved At",IF(AND($P732&lt;&gt;"",$P732&lt;$B732),"Resolved before Reported",IF(AND($Q732&lt;&gt;"",$Q732&lt;$B732),"Last Updated before Reported","OK")))))))</f>
        <v/>
      </c>
    </row>
    <row r="733">
      <c r="A733" s="17" t="n"/>
      <c r="B733" s="41" t="n"/>
      <c r="C733" s="42" t="n"/>
      <c r="D733" s="17" t="n"/>
      <c r="E733" s="20" t="n"/>
      <c r="F733" s="17" t="n"/>
      <c r="G733" s="17" t="n"/>
      <c r="H733" s="17" t="n"/>
      <c r="I733" s="17" t="n"/>
      <c r="J733" s="41" t="n"/>
      <c r="K733" s="17" t="n"/>
      <c r="L733" s="17" t="n"/>
      <c r="M733" s="17" t="n"/>
      <c r="N733" s="20" t="n"/>
      <c r="O733" s="42" t="n"/>
      <c r="P733" s="41" t="n"/>
      <c r="Q733" s="41" t="n"/>
      <c r="R733" s="43" t="n"/>
      <c r="S733" s="22">
        <f>IF(COUNTA($A733:$R733)=0,"",IFERROR(IF($J733="","",MAX(0,ROUND((IF(OR($K733="Closed",$K733="Canceled"),IF($P733="",$Q733,$P733),'Settings'!$B$8)-$J733)*1440,0))),""))</f>
        <v/>
      </c>
      <c r="T733" s="44">
        <f>IF(COUNTA($A733:$R733)=0,"",IFERROR(IF($B733="","",MAX(0,ROUND((IF(OR($K733="Closed",$K733="Canceled"),IF($P733="",$Q733,$P733),'Settings'!$B$8)-$B733)*24,1))),""))</f>
        <v/>
      </c>
      <c r="U733" s="44">
        <f>IF(COUNTA($A733:$R733)=0,"",IFERROR(VLOOKUP($I733,'Settings'!$A$12:$B$15,2,FALSE),""))</f>
        <v/>
      </c>
      <c r="V733" s="45">
        <f>IF(COUNTA($A733:$R733)=0,"",IFERROR(IF(OR($B733="",$U733=""),"",$B733+$U733/24),""))</f>
        <v/>
      </c>
      <c r="W733" s="25">
        <f>IF(COUNTA($A733:$R733)=0,"",IFERROR(IF($V733="","",IF(OR($K733="Closed",$K733="Canceled"),IF(IF($P733="",$Q733,$P733)&lt;=$V733,"Met","Missed"),IF('Settings'!$B$8&gt;$V733,"Overdue","Within Target"))),""))</f>
        <v/>
      </c>
      <c r="X733" s="46">
        <f>IF(COUNTA($A733:$R733)=0,"",IFERROR(ROUND($S733/60*'Settings'!$B$5,2),0))</f>
        <v/>
      </c>
      <c r="Y733" s="46">
        <f>IF(COUNTA($A733:$R733)=0,"",IFERROR($R733+$X733,0))</f>
        <v/>
      </c>
      <c r="Z733" s="25">
        <f>IF(COUNTA($A733:$R733)=0,"",IFERROR(IF(OR($K733="Closed",$K733="Canceled"),"No",IF($O733="","Missing Due Date",IF(INT($O733)&lt;INT('Settings'!$B$8),"Overdue",IF(INT($O733)=INT('Settings'!$B$8),"Due Today",IF(INT($O733)&lt;=INT('Settings'!$B$8)+'Settings'!$B$6,"Due Soon","Upcoming"))))),"Check date"))</f>
        <v/>
      </c>
      <c r="AA733" s="27">
        <f>IF(COUNTA($A733:$R733)=0,"",IF($A733="","Missing ID",IF(COUNTIF($A$5:$A$1004,$A733)&gt;1,"Duplicate ID",IF(OR($B733="",$C733="",$D733="",$H733="",$I733="",$K733="",$L733="",$Q733=""),"Missing required field",IF(AND($K733="Closed",$P733=""),"Closed without Resolved At",IF(AND($P733&lt;&gt;"",$P733&lt;$B733),"Resolved before Reported",IF(AND($Q733&lt;&gt;"",$Q733&lt;$B733),"Last Updated before Reported","OK")))))))</f>
        <v/>
      </c>
    </row>
    <row r="734">
      <c r="A734" s="17" t="n"/>
      <c r="B734" s="41" t="n"/>
      <c r="C734" s="42" t="n"/>
      <c r="D734" s="17" t="n"/>
      <c r="E734" s="20" t="n"/>
      <c r="F734" s="17" t="n"/>
      <c r="G734" s="17" t="n"/>
      <c r="H734" s="17" t="n"/>
      <c r="I734" s="17" t="n"/>
      <c r="J734" s="41" t="n"/>
      <c r="K734" s="17" t="n"/>
      <c r="L734" s="17" t="n"/>
      <c r="M734" s="17" t="n"/>
      <c r="N734" s="20" t="n"/>
      <c r="O734" s="42" t="n"/>
      <c r="P734" s="41" t="n"/>
      <c r="Q734" s="41" t="n"/>
      <c r="R734" s="43" t="n"/>
      <c r="S734" s="22">
        <f>IF(COUNTA($A734:$R734)=0,"",IFERROR(IF($J734="","",MAX(0,ROUND((IF(OR($K734="Closed",$K734="Canceled"),IF($P734="",$Q734,$P734),'Settings'!$B$8)-$J734)*1440,0))),""))</f>
        <v/>
      </c>
      <c r="T734" s="44">
        <f>IF(COUNTA($A734:$R734)=0,"",IFERROR(IF($B734="","",MAX(0,ROUND((IF(OR($K734="Closed",$K734="Canceled"),IF($P734="",$Q734,$P734),'Settings'!$B$8)-$B734)*24,1))),""))</f>
        <v/>
      </c>
      <c r="U734" s="44">
        <f>IF(COUNTA($A734:$R734)=0,"",IFERROR(VLOOKUP($I734,'Settings'!$A$12:$B$15,2,FALSE),""))</f>
        <v/>
      </c>
      <c r="V734" s="45">
        <f>IF(COUNTA($A734:$R734)=0,"",IFERROR(IF(OR($B734="",$U734=""),"",$B734+$U734/24),""))</f>
        <v/>
      </c>
      <c r="W734" s="25">
        <f>IF(COUNTA($A734:$R734)=0,"",IFERROR(IF($V734="","",IF(OR($K734="Closed",$K734="Canceled"),IF(IF($P734="",$Q734,$P734)&lt;=$V734,"Met","Missed"),IF('Settings'!$B$8&gt;$V734,"Overdue","Within Target"))),""))</f>
        <v/>
      </c>
      <c r="X734" s="46">
        <f>IF(COUNTA($A734:$R734)=0,"",IFERROR(ROUND($S734/60*'Settings'!$B$5,2),0))</f>
        <v/>
      </c>
      <c r="Y734" s="46">
        <f>IF(COUNTA($A734:$R734)=0,"",IFERROR($R734+$X734,0))</f>
        <v/>
      </c>
      <c r="Z734" s="25">
        <f>IF(COUNTA($A734:$R734)=0,"",IFERROR(IF(OR($K734="Closed",$K734="Canceled"),"No",IF($O734="","Missing Due Date",IF(INT($O734)&lt;INT('Settings'!$B$8),"Overdue",IF(INT($O734)=INT('Settings'!$B$8),"Due Today",IF(INT($O734)&lt;=INT('Settings'!$B$8)+'Settings'!$B$6,"Due Soon","Upcoming"))))),"Check date"))</f>
        <v/>
      </c>
      <c r="AA734" s="27">
        <f>IF(COUNTA($A734:$R734)=0,"",IF($A734="","Missing ID",IF(COUNTIF($A$5:$A$1004,$A734)&gt;1,"Duplicate ID",IF(OR($B734="",$C734="",$D734="",$H734="",$I734="",$K734="",$L734="",$Q734=""),"Missing required field",IF(AND($K734="Closed",$P734=""),"Closed without Resolved At",IF(AND($P734&lt;&gt;"",$P734&lt;$B734),"Resolved before Reported",IF(AND($Q734&lt;&gt;"",$Q734&lt;$B734),"Last Updated before Reported","OK")))))))</f>
        <v/>
      </c>
    </row>
    <row r="735">
      <c r="A735" s="17" t="n"/>
      <c r="B735" s="41" t="n"/>
      <c r="C735" s="42" t="n"/>
      <c r="D735" s="17" t="n"/>
      <c r="E735" s="20" t="n"/>
      <c r="F735" s="17" t="n"/>
      <c r="G735" s="17" t="n"/>
      <c r="H735" s="17" t="n"/>
      <c r="I735" s="17" t="n"/>
      <c r="J735" s="41" t="n"/>
      <c r="K735" s="17" t="n"/>
      <c r="L735" s="17" t="n"/>
      <c r="M735" s="17" t="n"/>
      <c r="N735" s="20" t="n"/>
      <c r="O735" s="42" t="n"/>
      <c r="P735" s="41" t="n"/>
      <c r="Q735" s="41" t="n"/>
      <c r="R735" s="43" t="n"/>
      <c r="S735" s="22">
        <f>IF(COUNTA($A735:$R735)=0,"",IFERROR(IF($J735="","",MAX(0,ROUND((IF(OR($K735="Closed",$K735="Canceled"),IF($P735="",$Q735,$P735),'Settings'!$B$8)-$J735)*1440,0))),""))</f>
        <v/>
      </c>
      <c r="T735" s="44">
        <f>IF(COUNTA($A735:$R735)=0,"",IFERROR(IF($B735="","",MAX(0,ROUND((IF(OR($K735="Closed",$K735="Canceled"),IF($P735="",$Q735,$P735),'Settings'!$B$8)-$B735)*24,1))),""))</f>
        <v/>
      </c>
      <c r="U735" s="44">
        <f>IF(COUNTA($A735:$R735)=0,"",IFERROR(VLOOKUP($I735,'Settings'!$A$12:$B$15,2,FALSE),""))</f>
        <v/>
      </c>
      <c r="V735" s="45">
        <f>IF(COUNTA($A735:$R735)=0,"",IFERROR(IF(OR($B735="",$U735=""),"",$B735+$U735/24),""))</f>
        <v/>
      </c>
      <c r="W735" s="25">
        <f>IF(COUNTA($A735:$R735)=0,"",IFERROR(IF($V735="","",IF(OR($K735="Closed",$K735="Canceled"),IF(IF($P735="",$Q735,$P735)&lt;=$V735,"Met","Missed"),IF('Settings'!$B$8&gt;$V735,"Overdue","Within Target"))),""))</f>
        <v/>
      </c>
      <c r="X735" s="46">
        <f>IF(COUNTA($A735:$R735)=0,"",IFERROR(ROUND($S735/60*'Settings'!$B$5,2),0))</f>
        <v/>
      </c>
      <c r="Y735" s="46">
        <f>IF(COUNTA($A735:$R735)=0,"",IFERROR($R735+$X735,0))</f>
        <v/>
      </c>
      <c r="Z735" s="25">
        <f>IF(COUNTA($A735:$R735)=0,"",IFERROR(IF(OR($K735="Closed",$K735="Canceled"),"No",IF($O735="","Missing Due Date",IF(INT($O735)&lt;INT('Settings'!$B$8),"Overdue",IF(INT($O735)=INT('Settings'!$B$8),"Due Today",IF(INT($O735)&lt;=INT('Settings'!$B$8)+'Settings'!$B$6,"Due Soon","Upcoming"))))),"Check date"))</f>
        <v/>
      </c>
      <c r="AA735" s="27">
        <f>IF(COUNTA($A735:$R735)=0,"",IF($A735="","Missing ID",IF(COUNTIF($A$5:$A$1004,$A735)&gt;1,"Duplicate ID",IF(OR($B735="",$C735="",$D735="",$H735="",$I735="",$K735="",$L735="",$Q735=""),"Missing required field",IF(AND($K735="Closed",$P735=""),"Closed without Resolved At",IF(AND($P735&lt;&gt;"",$P735&lt;$B735),"Resolved before Reported",IF(AND($Q735&lt;&gt;"",$Q735&lt;$B735),"Last Updated before Reported","OK")))))))</f>
        <v/>
      </c>
    </row>
    <row r="736">
      <c r="A736" s="17" t="n"/>
      <c r="B736" s="41" t="n"/>
      <c r="C736" s="42" t="n"/>
      <c r="D736" s="17" t="n"/>
      <c r="E736" s="20" t="n"/>
      <c r="F736" s="17" t="n"/>
      <c r="G736" s="17" t="n"/>
      <c r="H736" s="17" t="n"/>
      <c r="I736" s="17" t="n"/>
      <c r="J736" s="41" t="n"/>
      <c r="K736" s="17" t="n"/>
      <c r="L736" s="17" t="n"/>
      <c r="M736" s="17" t="n"/>
      <c r="N736" s="20" t="n"/>
      <c r="O736" s="42" t="n"/>
      <c r="P736" s="41" t="n"/>
      <c r="Q736" s="41" t="n"/>
      <c r="R736" s="43" t="n"/>
      <c r="S736" s="22">
        <f>IF(COUNTA($A736:$R736)=0,"",IFERROR(IF($J736="","",MAX(0,ROUND((IF(OR($K736="Closed",$K736="Canceled"),IF($P736="",$Q736,$P736),'Settings'!$B$8)-$J736)*1440,0))),""))</f>
        <v/>
      </c>
      <c r="T736" s="44">
        <f>IF(COUNTA($A736:$R736)=0,"",IFERROR(IF($B736="","",MAX(0,ROUND((IF(OR($K736="Closed",$K736="Canceled"),IF($P736="",$Q736,$P736),'Settings'!$B$8)-$B736)*24,1))),""))</f>
        <v/>
      </c>
      <c r="U736" s="44">
        <f>IF(COUNTA($A736:$R736)=0,"",IFERROR(VLOOKUP($I736,'Settings'!$A$12:$B$15,2,FALSE),""))</f>
        <v/>
      </c>
      <c r="V736" s="45">
        <f>IF(COUNTA($A736:$R736)=0,"",IFERROR(IF(OR($B736="",$U736=""),"",$B736+$U736/24),""))</f>
        <v/>
      </c>
      <c r="W736" s="25">
        <f>IF(COUNTA($A736:$R736)=0,"",IFERROR(IF($V736="","",IF(OR($K736="Closed",$K736="Canceled"),IF(IF($P736="",$Q736,$P736)&lt;=$V736,"Met","Missed"),IF('Settings'!$B$8&gt;$V736,"Overdue","Within Target"))),""))</f>
        <v/>
      </c>
      <c r="X736" s="46">
        <f>IF(COUNTA($A736:$R736)=0,"",IFERROR(ROUND($S736/60*'Settings'!$B$5,2),0))</f>
        <v/>
      </c>
      <c r="Y736" s="46">
        <f>IF(COUNTA($A736:$R736)=0,"",IFERROR($R736+$X736,0))</f>
        <v/>
      </c>
      <c r="Z736" s="25">
        <f>IF(COUNTA($A736:$R736)=0,"",IFERROR(IF(OR($K736="Closed",$K736="Canceled"),"No",IF($O736="","Missing Due Date",IF(INT($O736)&lt;INT('Settings'!$B$8),"Overdue",IF(INT($O736)=INT('Settings'!$B$8),"Due Today",IF(INT($O736)&lt;=INT('Settings'!$B$8)+'Settings'!$B$6,"Due Soon","Upcoming"))))),"Check date"))</f>
        <v/>
      </c>
      <c r="AA736" s="27">
        <f>IF(COUNTA($A736:$R736)=0,"",IF($A736="","Missing ID",IF(COUNTIF($A$5:$A$1004,$A736)&gt;1,"Duplicate ID",IF(OR($B736="",$C736="",$D736="",$H736="",$I736="",$K736="",$L736="",$Q736=""),"Missing required field",IF(AND($K736="Closed",$P736=""),"Closed without Resolved At",IF(AND($P736&lt;&gt;"",$P736&lt;$B736),"Resolved before Reported",IF(AND($Q736&lt;&gt;"",$Q736&lt;$B736),"Last Updated before Reported","OK")))))))</f>
        <v/>
      </c>
    </row>
    <row r="737">
      <c r="A737" s="17" t="n"/>
      <c r="B737" s="41" t="n"/>
      <c r="C737" s="42" t="n"/>
      <c r="D737" s="17" t="n"/>
      <c r="E737" s="20" t="n"/>
      <c r="F737" s="17" t="n"/>
      <c r="G737" s="17" t="n"/>
      <c r="H737" s="17" t="n"/>
      <c r="I737" s="17" t="n"/>
      <c r="J737" s="41" t="n"/>
      <c r="K737" s="17" t="n"/>
      <c r="L737" s="17" t="n"/>
      <c r="M737" s="17" t="n"/>
      <c r="N737" s="20" t="n"/>
      <c r="O737" s="42" t="n"/>
      <c r="P737" s="41" t="n"/>
      <c r="Q737" s="41" t="n"/>
      <c r="R737" s="43" t="n"/>
      <c r="S737" s="22">
        <f>IF(COUNTA($A737:$R737)=0,"",IFERROR(IF($J737="","",MAX(0,ROUND((IF(OR($K737="Closed",$K737="Canceled"),IF($P737="",$Q737,$P737),'Settings'!$B$8)-$J737)*1440,0))),""))</f>
        <v/>
      </c>
      <c r="T737" s="44">
        <f>IF(COUNTA($A737:$R737)=0,"",IFERROR(IF($B737="","",MAX(0,ROUND((IF(OR($K737="Closed",$K737="Canceled"),IF($P737="",$Q737,$P737),'Settings'!$B$8)-$B737)*24,1))),""))</f>
        <v/>
      </c>
      <c r="U737" s="44">
        <f>IF(COUNTA($A737:$R737)=0,"",IFERROR(VLOOKUP($I737,'Settings'!$A$12:$B$15,2,FALSE),""))</f>
        <v/>
      </c>
      <c r="V737" s="45">
        <f>IF(COUNTA($A737:$R737)=0,"",IFERROR(IF(OR($B737="",$U737=""),"",$B737+$U737/24),""))</f>
        <v/>
      </c>
      <c r="W737" s="25">
        <f>IF(COUNTA($A737:$R737)=0,"",IFERROR(IF($V737="","",IF(OR($K737="Closed",$K737="Canceled"),IF(IF($P737="",$Q737,$P737)&lt;=$V737,"Met","Missed"),IF('Settings'!$B$8&gt;$V737,"Overdue","Within Target"))),""))</f>
        <v/>
      </c>
      <c r="X737" s="46">
        <f>IF(COUNTA($A737:$R737)=0,"",IFERROR(ROUND($S737/60*'Settings'!$B$5,2),0))</f>
        <v/>
      </c>
      <c r="Y737" s="46">
        <f>IF(COUNTA($A737:$R737)=0,"",IFERROR($R737+$X737,0))</f>
        <v/>
      </c>
      <c r="Z737" s="25">
        <f>IF(COUNTA($A737:$R737)=0,"",IFERROR(IF(OR($K737="Closed",$K737="Canceled"),"No",IF($O737="","Missing Due Date",IF(INT($O737)&lt;INT('Settings'!$B$8),"Overdue",IF(INT($O737)=INT('Settings'!$B$8),"Due Today",IF(INT($O737)&lt;=INT('Settings'!$B$8)+'Settings'!$B$6,"Due Soon","Upcoming"))))),"Check date"))</f>
        <v/>
      </c>
      <c r="AA737" s="27">
        <f>IF(COUNTA($A737:$R737)=0,"",IF($A737="","Missing ID",IF(COUNTIF($A$5:$A$1004,$A737)&gt;1,"Duplicate ID",IF(OR($B737="",$C737="",$D737="",$H737="",$I737="",$K737="",$L737="",$Q737=""),"Missing required field",IF(AND($K737="Closed",$P737=""),"Closed without Resolved At",IF(AND($P737&lt;&gt;"",$P737&lt;$B737),"Resolved before Reported",IF(AND($Q737&lt;&gt;"",$Q737&lt;$B737),"Last Updated before Reported","OK")))))))</f>
        <v/>
      </c>
    </row>
    <row r="738">
      <c r="A738" s="17" t="n"/>
      <c r="B738" s="41" t="n"/>
      <c r="C738" s="42" t="n"/>
      <c r="D738" s="17" t="n"/>
      <c r="E738" s="20" t="n"/>
      <c r="F738" s="17" t="n"/>
      <c r="G738" s="17" t="n"/>
      <c r="H738" s="17" t="n"/>
      <c r="I738" s="17" t="n"/>
      <c r="J738" s="41" t="n"/>
      <c r="K738" s="17" t="n"/>
      <c r="L738" s="17" t="n"/>
      <c r="M738" s="17" t="n"/>
      <c r="N738" s="20" t="n"/>
      <c r="O738" s="42" t="n"/>
      <c r="P738" s="41" t="n"/>
      <c r="Q738" s="41" t="n"/>
      <c r="R738" s="43" t="n"/>
      <c r="S738" s="22">
        <f>IF(COUNTA($A738:$R738)=0,"",IFERROR(IF($J738="","",MAX(0,ROUND((IF(OR($K738="Closed",$K738="Canceled"),IF($P738="",$Q738,$P738),'Settings'!$B$8)-$J738)*1440,0))),""))</f>
        <v/>
      </c>
      <c r="T738" s="44">
        <f>IF(COUNTA($A738:$R738)=0,"",IFERROR(IF($B738="","",MAX(0,ROUND((IF(OR($K738="Closed",$K738="Canceled"),IF($P738="",$Q738,$P738),'Settings'!$B$8)-$B738)*24,1))),""))</f>
        <v/>
      </c>
      <c r="U738" s="44">
        <f>IF(COUNTA($A738:$R738)=0,"",IFERROR(VLOOKUP($I738,'Settings'!$A$12:$B$15,2,FALSE),""))</f>
        <v/>
      </c>
      <c r="V738" s="45">
        <f>IF(COUNTA($A738:$R738)=0,"",IFERROR(IF(OR($B738="",$U738=""),"",$B738+$U738/24),""))</f>
        <v/>
      </c>
      <c r="W738" s="25">
        <f>IF(COUNTA($A738:$R738)=0,"",IFERROR(IF($V738="","",IF(OR($K738="Closed",$K738="Canceled"),IF(IF($P738="",$Q738,$P738)&lt;=$V738,"Met","Missed"),IF('Settings'!$B$8&gt;$V738,"Overdue","Within Target"))),""))</f>
        <v/>
      </c>
      <c r="X738" s="46">
        <f>IF(COUNTA($A738:$R738)=0,"",IFERROR(ROUND($S738/60*'Settings'!$B$5,2),0))</f>
        <v/>
      </c>
      <c r="Y738" s="46">
        <f>IF(COUNTA($A738:$R738)=0,"",IFERROR($R738+$X738,0))</f>
        <v/>
      </c>
      <c r="Z738" s="25">
        <f>IF(COUNTA($A738:$R738)=0,"",IFERROR(IF(OR($K738="Closed",$K738="Canceled"),"No",IF($O738="","Missing Due Date",IF(INT($O738)&lt;INT('Settings'!$B$8),"Overdue",IF(INT($O738)=INT('Settings'!$B$8),"Due Today",IF(INT($O738)&lt;=INT('Settings'!$B$8)+'Settings'!$B$6,"Due Soon","Upcoming"))))),"Check date"))</f>
        <v/>
      </c>
      <c r="AA738" s="27">
        <f>IF(COUNTA($A738:$R738)=0,"",IF($A738="","Missing ID",IF(COUNTIF($A$5:$A$1004,$A738)&gt;1,"Duplicate ID",IF(OR($B738="",$C738="",$D738="",$H738="",$I738="",$K738="",$L738="",$Q738=""),"Missing required field",IF(AND($K738="Closed",$P738=""),"Closed without Resolved At",IF(AND($P738&lt;&gt;"",$P738&lt;$B738),"Resolved before Reported",IF(AND($Q738&lt;&gt;"",$Q738&lt;$B738),"Last Updated before Reported","OK")))))))</f>
        <v/>
      </c>
    </row>
    <row r="739">
      <c r="A739" s="17" t="n"/>
      <c r="B739" s="41" t="n"/>
      <c r="C739" s="42" t="n"/>
      <c r="D739" s="17" t="n"/>
      <c r="E739" s="20" t="n"/>
      <c r="F739" s="17" t="n"/>
      <c r="G739" s="17" t="n"/>
      <c r="H739" s="17" t="n"/>
      <c r="I739" s="17" t="n"/>
      <c r="J739" s="41" t="n"/>
      <c r="K739" s="17" t="n"/>
      <c r="L739" s="17" t="n"/>
      <c r="M739" s="17" t="n"/>
      <c r="N739" s="20" t="n"/>
      <c r="O739" s="42" t="n"/>
      <c r="P739" s="41" t="n"/>
      <c r="Q739" s="41" t="n"/>
      <c r="R739" s="43" t="n"/>
      <c r="S739" s="22">
        <f>IF(COUNTA($A739:$R739)=0,"",IFERROR(IF($J739="","",MAX(0,ROUND((IF(OR($K739="Closed",$K739="Canceled"),IF($P739="",$Q739,$P739),'Settings'!$B$8)-$J739)*1440,0))),""))</f>
        <v/>
      </c>
      <c r="T739" s="44">
        <f>IF(COUNTA($A739:$R739)=0,"",IFERROR(IF($B739="","",MAX(0,ROUND((IF(OR($K739="Closed",$K739="Canceled"),IF($P739="",$Q739,$P739),'Settings'!$B$8)-$B739)*24,1))),""))</f>
        <v/>
      </c>
      <c r="U739" s="44">
        <f>IF(COUNTA($A739:$R739)=0,"",IFERROR(VLOOKUP($I739,'Settings'!$A$12:$B$15,2,FALSE),""))</f>
        <v/>
      </c>
      <c r="V739" s="45">
        <f>IF(COUNTA($A739:$R739)=0,"",IFERROR(IF(OR($B739="",$U739=""),"",$B739+$U739/24),""))</f>
        <v/>
      </c>
      <c r="W739" s="25">
        <f>IF(COUNTA($A739:$R739)=0,"",IFERROR(IF($V739="","",IF(OR($K739="Closed",$K739="Canceled"),IF(IF($P739="",$Q739,$P739)&lt;=$V739,"Met","Missed"),IF('Settings'!$B$8&gt;$V739,"Overdue","Within Target"))),""))</f>
        <v/>
      </c>
      <c r="X739" s="46">
        <f>IF(COUNTA($A739:$R739)=0,"",IFERROR(ROUND($S739/60*'Settings'!$B$5,2),0))</f>
        <v/>
      </c>
      <c r="Y739" s="46">
        <f>IF(COUNTA($A739:$R739)=0,"",IFERROR($R739+$X739,0))</f>
        <v/>
      </c>
      <c r="Z739" s="25">
        <f>IF(COUNTA($A739:$R739)=0,"",IFERROR(IF(OR($K739="Closed",$K739="Canceled"),"No",IF($O739="","Missing Due Date",IF(INT($O739)&lt;INT('Settings'!$B$8),"Overdue",IF(INT($O739)=INT('Settings'!$B$8),"Due Today",IF(INT($O739)&lt;=INT('Settings'!$B$8)+'Settings'!$B$6,"Due Soon","Upcoming"))))),"Check date"))</f>
        <v/>
      </c>
      <c r="AA739" s="27">
        <f>IF(COUNTA($A739:$R739)=0,"",IF($A739="","Missing ID",IF(COUNTIF($A$5:$A$1004,$A739)&gt;1,"Duplicate ID",IF(OR($B739="",$C739="",$D739="",$H739="",$I739="",$K739="",$L739="",$Q739=""),"Missing required field",IF(AND($K739="Closed",$P739=""),"Closed without Resolved At",IF(AND($P739&lt;&gt;"",$P739&lt;$B739),"Resolved before Reported",IF(AND($Q739&lt;&gt;"",$Q739&lt;$B739),"Last Updated before Reported","OK")))))))</f>
        <v/>
      </c>
    </row>
    <row r="740">
      <c r="A740" s="17" t="n"/>
      <c r="B740" s="41" t="n"/>
      <c r="C740" s="42" t="n"/>
      <c r="D740" s="17" t="n"/>
      <c r="E740" s="20" t="n"/>
      <c r="F740" s="17" t="n"/>
      <c r="G740" s="17" t="n"/>
      <c r="H740" s="17" t="n"/>
      <c r="I740" s="17" t="n"/>
      <c r="J740" s="41" t="n"/>
      <c r="K740" s="17" t="n"/>
      <c r="L740" s="17" t="n"/>
      <c r="M740" s="17" t="n"/>
      <c r="N740" s="20" t="n"/>
      <c r="O740" s="42" t="n"/>
      <c r="P740" s="41" t="n"/>
      <c r="Q740" s="41" t="n"/>
      <c r="R740" s="43" t="n"/>
      <c r="S740" s="22">
        <f>IF(COUNTA($A740:$R740)=0,"",IFERROR(IF($J740="","",MAX(0,ROUND((IF(OR($K740="Closed",$K740="Canceled"),IF($P740="",$Q740,$P740),'Settings'!$B$8)-$J740)*1440,0))),""))</f>
        <v/>
      </c>
      <c r="T740" s="44">
        <f>IF(COUNTA($A740:$R740)=0,"",IFERROR(IF($B740="","",MAX(0,ROUND((IF(OR($K740="Closed",$K740="Canceled"),IF($P740="",$Q740,$P740),'Settings'!$B$8)-$B740)*24,1))),""))</f>
        <v/>
      </c>
      <c r="U740" s="44">
        <f>IF(COUNTA($A740:$R740)=0,"",IFERROR(VLOOKUP($I740,'Settings'!$A$12:$B$15,2,FALSE),""))</f>
        <v/>
      </c>
      <c r="V740" s="45">
        <f>IF(COUNTA($A740:$R740)=0,"",IFERROR(IF(OR($B740="",$U740=""),"",$B740+$U740/24),""))</f>
        <v/>
      </c>
      <c r="W740" s="25">
        <f>IF(COUNTA($A740:$R740)=0,"",IFERROR(IF($V740="","",IF(OR($K740="Closed",$K740="Canceled"),IF(IF($P740="",$Q740,$P740)&lt;=$V740,"Met","Missed"),IF('Settings'!$B$8&gt;$V740,"Overdue","Within Target"))),""))</f>
        <v/>
      </c>
      <c r="X740" s="46">
        <f>IF(COUNTA($A740:$R740)=0,"",IFERROR(ROUND($S740/60*'Settings'!$B$5,2),0))</f>
        <v/>
      </c>
      <c r="Y740" s="46">
        <f>IF(COUNTA($A740:$R740)=0,"",IFERROR($R740+$X740,0))</f>
        <v/>
      </c>
      <c r="Z740" s="25">
        <f>IF(COUNTA($A740:$R740)=0,"",IFERROR(IF(OR($K740="Closed",$K740="Canceled"),"No",IF($O740="","Missing Due Date",IF(INT($O740)&lt;INT('Settings'!$B$8),"Overdue",IF(INT($O740)=INT('Settings'!$B$8),"Due Today",IF(INT($O740)&lt;=INT('Settings'!$B$8)+'Settings'!$B$6,"Due Soon","Upcoming"))))),"Check date"))</f>
        <v/>
      </c>
      <c r="AA740" s="27">
        <f>IF(COUNTA($A740:$R740)=0,"",IF($A740="","Missing ID",IF(COUNTIF($A$5:$A$1004,$A740)&gt;1,"Duplicate ID",IF(OR($B740="",$C740="",$D740="",$H740="",$I740="",$K740="",$L740="",$Q740=""),"Missing required field",IF(AND($K740="Closed",$P740=""),"Closed without Resolved At",IF(AND($P740&lt;&gt;"",$P740&lt;$B740),"Resolved before Reported",IF(AND($Q740&lt;&gt;"",$Q740&lt;$B740),"Last Updated before Reported","OK")))))))</f>
        <v/>
      </c>
    </row>
    <row r="741">
      <c r="A741" s="17" t="n"/>
      <c r="B741" s="41" t="n"/>
      <c r="C741" s="42" t="n"/>
      <c r="D741" s="17" t="n"/>
      <c r="E741" s="20" t="n"/>
      <c r="F741" s="17" t="n"/>
      <c r="G741" s="17" t="n"/>
      <c r="H741" s="17" t="n"/>
      <c r="I741" s="17" t="n"/>
      <c r="J741" s="41" t="n"/>
      <c r="K741" s="17" t="n"/>
      <c r="L741" s="17" t="n"/>
      <c r="M741" s="17" t="n"/>
      <c r="N741" s="20" t="n"/>
      <c r="O741" s="42" t="n"/>
      <c r="P741" s="41" t="n"/>
      <c r="Q741" s="41" t="n"/>
      <c r="R741" s="43" t="n"/>
      <c r="S741" s="22">
        <f>IF(COUNTA($A741:$R741)=0,"",IFERROR(IF($J741="","",MAX(0,ROUND((IF(OR($K741="Closed",$K741="Canceled"),IF($P741="",$Q741,$P741),'Settings'!$B$8)-$J741)*1440,0))),""))</f>
        <v/>
      </c>
      <c r="T741" s="44">
        <f>IF(COUNTA($A741:$R741)=0,"",IFERROR(IF($B741="","",MAX(0,ROUND((IF(OR($K741="Closed",$K741="Canceled"),IF($P741="",$Q741,$P741),'Settings'!$B$8)-$B741)*24,1))),""))</f>
        <v/>
      </c>
      <c r="U741" s="44">
        <f>IF(COUNTA($A741:$R741)=0,"",IFERROR(VLOOKUP($I741,'Settings'!$A$12:$B$15,2,FALSE),""))</f>
        <v/>
      </c>
      <c r="V741" s="45">
        <f>IF(COUNTA($A741:$R741)=0,"",IFERROR(IF(OR($B741="",$U741=""),"",$B741+$U741/24),""))</f>
        <v/>
      </c>
      <c r="W741" s="25">
        <f>IF(COUNTA($A741:$R741)=0,"",IFERROR(IF($V741="","",IF(OR($K741="Closed",$K741="Canceled"),IF(IF($P741="",$Q741,$P741)&lt;=$V741,"Met","Missed"),IF('Settings'!$B$8&gt;$V741,"Overdue","Within Target"))),""))</f>
        <v/>
      </c>
      <c r="X741" s="46">
        <f>IF(COUNTA($A741:$R741)=0,"",IFERROR(ROUND($S741/60*'Settings'!$B$5,2),0))</f>
        <v/>
      </c>
      <c r="Y741" s="46">
        <f>IF(COUNTA($A741:$R741)=0,"",IFERROR($R741+$X741,0))</f>
        <v/>
      </c>
      <c r="Z741" s="25">
        <f>IF(COUNTA($A741:$R741)=0,"",IFERROR(IF(OR($K741="Closed",$K741="Canceled"),"No",IF($O741="","Missing Due Date",IF(INT($O741)&lt;INT('Settings'!$B$8),"Overdue",IF(INT($O741)=INT('Settings'!$B$8),"Due Today",IF(INT($O741)&lt;=INT('Settings'!$B$8)+'Settings'!$B$6,"Due Soon","Upcoming"))))),"Check date"))</f>
        <v/>
      </c>
      <c r="AA741" s="27">
        <f>IF(COUNTA($A741:$R741)=0,"",IF($A741="","Missing ID",IF(COUNTIF($A$5:$A$1004,$A741)&gt;1,"Duplicate ID",IF(OR($B741="",$C741="",$D741="",$H741="",$I741="",$K741="",$L741="",$Q741=""),"Missing required field",IF(AND($K741="Closed",$P741=""),"Closed without Resolved At",IF(AND($P741&lt;&gt;"",$P741&lt;$B741),"Resolved before Reported",IF(AND($Q741&lt;&gt;"",$Q741&lt;$B741),"Last Updated before Reported","OK")))))))</f>
        <v/>
      </c>
    </row>
    <row r="742">
      <c r="A742" s="17" t="n"/>
      <c r="B742" s="41" t="n"/>
      <c r="C742" s="42" t="n"/>
      <c r="D742" s="17" t="n"/>
      <c r="E742" s="20" t="n"/>
      <c r="F742" s="17" t="n"/>
      <c r="G742" s="17" t="n"/>
      <c r="H742" s="17" t="n"/>
      <c r="I742" s="17" t="n"/>
      <c r="J742" s="41" t="n"/>
      <c r="K742" s="17" t="n"/>
      <c r="L742" s="17" t="n"/>
      <c r="M742" s="17" t="n"/>
      <c r="N742" s="20" t="n"/>
      <c r="O742" s="42" t="n"/>
      <c r="P742" s="41" t="n"/>
      <c r="Q742" s="41" t="n"/>
      <c r="R742" s="43" t="n"/>
      <c r="S742" s="22">
        <f>IF(COUNTA($A742:$R742)=0,"",IFERROR(IF($J742="","",MAX(0,ROUND((IF(OR($K742="Closed",$K742="Canceled"),IF($P742="",$Q742,$P742),'Settings'!$B$8)-$J742)*1440,0))),""))</f>
        <v/>
      </c>
      <c r="T742" s="44">
        <f>IF(COUNTA($A742:$R742)=0,"",IFERROR(IF($B742="","",MAX(0,ROUND((IF(OR($K742="Closed",$K742="Canceled"),IF($P742="",$Q742,$P742),'Settings'!$B$8)-$B742)*24,1))),""))</f>
        <v/>
      </c>
      <c r="U742" s="44">
        <f>IF(COUNTA($A742:$R742)=0,"",IFERROR(VLOOKUP($I742,'Settings'!$A$12:$B$15,2,FALSE),""))</f>
        <v/>
      </c>
      <c r="V742" s="45">
        <f>IF(COUNTA($A742:$R742)=0,"",IFERROR(IF(OR($B742="",$U742=""),"",$B742+$U742/24),""))</f>
        <v/>
      </c>
      <c r="W742" s="25">
        <f>IF(COUNTA($A742:$R742)=0,"",IFERROR(IF($V742="","",IF(OR($K742="Closed",$K742="Canceled"),IF(IF($P742="",$Q742,$P742)&lt;=$V742,"Met","Missed"),IF('Settings'!$B$8&gt;$V742,"Overdue","Within Target"))),""))</f>
        <v/>
      </c>
      <c r="X742" s="46">
        <f>IF(COUNTA($A742:$R742)=0,"",IFERROR(ROUND($S742/60*'Settings'!$B$5,2),0))</f>
        <v/>
      </c>
      <c r="Y742" s="46">
        <f>IF(COUNTA($A742:$R742)=0,"",IFERROR($R742+$X742,0))</f>
        <v/>
      </c>
      <c r="Z742" s="25">
        <f>IF(COUNTA($A742:$R742)=0,"",IFERROR(IF(OR($K742="Closed",$K742="Canceled"),"No",IF($O742="","Missing Due Date",IF(INT($O742)&lt;INT('Settings'!$B$8),"Overdue",IF(INT($O742)=INT('Settings'!$B$8),"Due Today",IF(INT($O742)&lt;=INT('Settings'!$B$8)+'Settings'!$B$6,"Due Soon","Upcoming"))))),"Check date"))</f>
        <v/>
      </c>
      <c r="AA742" s="27">
        <f>IF(COUNTA($A742:$R742)=0,"",IF($A742="","Missing ID",IF(COUNTIF($A$5:$A$1004,$A742)&gt;1,"Duplicate ID",IF(OR($B742="",$C742="",$D742="",$H742="",$I742="",$K742="",$L742="",$Q742=""),"Missing required field",IF(AND($K742="Closed",$P742=""),"Closed without Resolved At",IF(AND($P742&lt;&gt;"",$P742&lt;$B742),"Resolved before Reported",IF(AND($Q742&lt;&gt;"",$Q742&lt;$B742),"Last Updated before Reported","OK")))))))</f>
        <v/>
      </c>
    </row>
    <row r="743">
      <c r="A743" s="17" t="n"/>
      <c r="B743" s="41" t="n"/>
      <c r="C743" s="42" t="n"/>
      <c r="D743" s="17" t="n"/>
      <c r="E743" s="20" t="n"/>
      <c r="F743" s="17" t="n"/>
      <c r="G743" s="17" t="n"/>
      <c r="H743" s="17" t="n"/>
      <c r="I743" s="17" t="n"/>
      <c r="J743" s="41" t="n"/>
      <c r="K743" s="17" t="n"/>
      <c r="L743" s="17" t="n"/>
      <c r="M743" s="17" t="n"/>
      <c r="N743" s="20" t="n"/>
      <c r="O743" s="42" t="n"/>
      <c r="P743" s="41" t="n"/>
      <c r="Q743" s="41" t="n"/>
      <c r="R743" s="43" t="n"/>
      <c r="S743" s="22">
        <f>IF(COUNTA($A743:$R743)=0,"",IFERROR(IF($J743="","",MAX(0,ROUND((IF(OR($K743="Closed",$K743="Canceled"),IF($P743="",$Q743,$P743),'Settings'!$B$8)-$J743)*1440,0))),""))</f>
        <v/>
      </c>
      <c r="T743" s="44">
        <f>IF(COUNTA($A743:$R743)=0,"",IFERROR(IF($B743="","",MAX(0,ROUND((IF(OR($K743="Closed",$K743="Canceled"),IF($P743="",$Q743,$P743),'Settings'!$B$8)-$B743)*24,1))),""))</f>
        <v/>
      </c>
      <c r="U743" s="44">
        <f>IF(COUNTA($A743:$R743)=0,"",IFERROR(VLOOKUP($I743,'Settings'!$A$12:$B$15,2,FALSE),""))</f>
        <v/>
      </c>
      <c r="V743" s="45">
        <f>IF(COUNTA($A743:$R743)=0,"",IFERROR(IF(OR($B743="",$U743=""),"",$B743+$U743/24),""))</f>
        <v/>
      </c>
      <c r="W743" s="25">
        <f>IF(COUNTA($A743:$R743)=0,"",IFERROR(IF($V743="","",IF(OR($K743="Closed",$K743="Canceled"),IF(IF($P743="",$Q743,$P743)&lt;=$V743,"Met","Missed"),IF('Settings'!$B$8&gt;$V743,"Overdue","Within Target"))),""))</f>
        <v/>
      </c>
      <c r="X743" s="46">
        <f>IF(COUNTA($A743:$R743)=0,"",IFERROR(ROUND($S743/60*'Settings'!$B$5,2),0))</f>
        <v/>
      </c>
      <c r="Y743" s="46">
        <f>IF(COUNTA($A743:$R743)=0,"",IFERROR($R743+$X743,0))</f>
        <v/>
      </c>
      <c r="Z743" s="25">
        <f>IF(COUNTA($A743:$R743)=0,"",IFERROR(IF(OR($K743="Closed",$K743="Canceled"),"No",IF($O743="","Missing Due Date",IF(INT($O743)&lt;INT('Settings'!$B$8),"Overdue",IF(INT($O743)=INT('Settings'!$B$8),"Due Today",IF(INT($O743)&lt;=INT('Settings'!$B$8)+'Settings'!$B$6,"Due Soon","Upcoming"))))),"Check date"))</f>
        <v/>
      </c>
      <c r="AA743" s="27">
        <f>IF(COUNTA($A743:$R743)=0,"",IF($A743="","Missing ID",IF(COUNTIF($A$5:$A$1004,$A743)&gt;1,"Duplicate ID",IF(OR($B743="",$C743="",$D743="",$H743="",$I743="",$K743="",$L743="",$Q743=""),"Missing required field",IF(AND($K743="Closed",$P743=""),"Closed without Resolved At",IF(AND($P743&lt;&gt;"",$P743&lt;$B743),"Resolved before Reported",IF(AND($Q743&lt;&gt;"",$Q743&lt;$B743),"Last Updated before Reported","OK")))))))</f>
        <v/>
      </c>
    </row>
    <row r="744">
      <c r="A744" s="17" t="n"/>
      <c r="B744" s="41" t="n"/>
      <c r="C744" s="42" t="n"/>
      <c r="D744" s="17" t="n"/>
      <c r="E744" s="20" t="n"/>
      <c r="F744" s="17" t="n"/>
      <c r="G744" s="17" t="n"/>
      <c r="H744" s="17" t="n"/>
      <c r="I744" s="17" t="n"/>
      <c r="J744" s="41" t="n"/>
      <c r="K744" s="17" t="n"/>
      <c r="L744" s="17" t="n"/>
      <c r="M744" s="17" t="n"/>
      <c r="N744" s="20" t="n"/>
      <c r="O744" s="42" t="n"/>
      <c r="P744" s="41" t="n"/>
      <c r="Q744" s="41" t="n"/>
      <c r="R744" s="43" t="n"/>
      <c r="S744" s="22">
        <f>IF(COUNTA($A744:$R744)=0,"",IFERROR(IF($J744="","",MAX(0,ROUND((IF(OR($K744="Closed",$K744="Canceled"),IF($P744="",$Q744,$P744),'Settings'!$B$8)-$J744)*1440,0))),""))</f>
        <v/>
      </c>
      <c r="T744" s="44">
        <f>IF(COUNTA($A744:$R744)=0,"",IFERROR(IF($B744="","",MAX(0,ROUND((IF(OR($K744="Closed",$K744="Canceled"),IF($P744="",$Q744,$P744),'Settings'!$B$8)-$B744)*24,1))),""))</f>
        <v/>
      </c>
      <c r="U744" s="44">
        <f>IF(COUNTA($A744:$R744)=0,"",IFERROR(VLOOKUP($I744,'Settings'!$A$12:$B$15,2,FALSE),""))</f>
        <v/>
      </c>
      <c r="V744" s="45">
        <f>IF(COUNTA($A744:$R744)=0,"",IFERROR(IF(OR($B744="",$U744=""),"",$B744+$U744/24),""))</f>
        <v/>
      </c>
      <c r="W744" s="25">
        <f>IF(COUNTA($A744:$R744)=0,"",IFERROR(IF($V744="","",IF(OR($K744="Closed",$K744="Canceled"),IF(IF($P744="",$Q744,$P744)&lt;=$V744,"Met","Missed"),IF('Settings'!$B$8&gt;$V744,"Overdue","Within Target"))),""))</f>
        <v/>
      </c>
      <c r="X744" s="46">
        <f>IF(COUNTA($A744:$R744)=0,"",IFERROR(ROUND($S744/60*'Settings'!$B$5,2),0))</f>
        <v/>
      </c>
      <c r="Y744" s="46">
        <f>IF(COUNTA($A744:$R744)=0,"",IFERROR($R744+$X744,0))</f>
        <v/>
      </c>
      <c r="Z744" s="25">
        <f>IF(COUNTA($A744:$R744)=0,"",IFERROR(IF(OR($K744="Closed",$K744="Canceled"),"No",IF($O744="","Missing Due Date",IF(INT($O744)&lt;INT('Settings'!$B$8),"Overdue",IF(INT($O744)=INT('Settings'!$B$8),"Due Today",IF(INT($O744)&lt;=INT('Settings'!$B$8)+'Settings'!$B$6,"Due Soon","Upcoming"))))),"Check date"))</f>
        <v/>
      </c>
      <c r="AA744" s="27">
        <f>IF(COUNTA($A744:$R744)=0,"",IF($A744="","Missing ID",IF(COUNTIF($A$5:$A$1004,$A744)&gt;1,"Duplicate ID",IF(OR($B744="",$C744="",$D744="",$H744="",$I744="",$K744="",$L744="",$Q744=""),"Missing required field",IF(AND($K744="Closed",$P744=""),"Closed without Resolved At",IF(AND($P744&lt;&gt;"",$P744&lt;$B744),"Resolved before Reported",IF(AND($Q744&lt;&gt;"",$Q744&lt;$B744),"Last Updated before Reported","OK")))))))</f>
        <v/>
      </c>
    </row>
    <row r="745">
      <c r="A745" s="17" t="n"/>
      <c r="B745" s="41" t="n"/>
      <c r="C745" s="42" t="n"/>
      <c r="D745" s="17" t="n"/>
      <c r="E745" s="20" t="n"/>
      <c r="F745" s="17" t="n"/>
      <c r="G745" s="17" t="n"/>
      <c r="H745" s="17" t="n"/>
      <c r="I745" s="17" t="n"/>
      <c r="J745" s="41" t="n"/>
      <c r="K745" s="17" t="n"/>
      <c r="L745" s="17" t="n"/>
      <c r="M745" s="17" t="n"/>
      <c r="N745" s="20" t="n"/>
      <c r="O745" s="42" t="n"/>
      <c r="P745" s="41" t="n"/>
      <c r="Q745" s="41" t="n"/>
      <c r="R745" s="43" t="n"/>
      <c r="S745" s="22">
        <f>IF(COUNTA($A745:$R745)=0,"",IFERROR(IF($J745="","",MAX(0,ROUND((IF(OR($K745="Closed",$K745="Canceled"),IF($P745="",$Q745,$P745),'Settings'!$B$8)-$J745)*1440,0))),""))</f>
        <v/>
      </c>
      <c r="T745" s="44">
        <f>IF(COUNTA($A745:$R745)=0,"",IFERROR(IF($B745="","",MAX(0,ROUND((IF(OR($K745="Closed",$K745="Canceled"),IF($P745="",$Q745,$P745),'Settings'!$B$8)-$B745)*24,1))),""))</f>
        <v/>
      </c>
      <c r="U745" s="44">
        <f>IF(COUNTA($A745:$R745)=0,"",IFERROR(VLOOKUP($I745,'Settings'!$A$12:$B$15,2,FALSE),""))</f>
        <v/>
      </c>
      <c r="V745" s="45">
        <f>IF(COUNTA($A745:$R745)=0,"",IFERROR(IF(OR($B745="",$U745=""),"",$B745+$U745/24),""))</f>
        <v/>
      </c>
      <c r="W745" s="25">
        <f>IF(COUNTA($A745:$R745)=0,"",IFERROR(IF($V745="","",IF(OR($K745="Closed",$K745="Canceled"),IF(IF($P745="",$Q745,$P745)&lt;=$V745,"Met","Missed"),IF('Settings'!$B$8&gt;$V745,"Overdue","Within Target"))),""))</f>
        <v/>
      </c>
      <c r="X745" s="46">
        <f>IF(COUNTA($A745:$R745)=0,"",IFERROR(ROUND($S745/60*'Settings'!$B$5,2),0))</f>
        <v/>
      </c>
      <c r="Y745" s="46">
        <f>IF(COUNTA($A745:$R745)=0,"",IFERROR($R745+$X745,0))</f>
        <v/>
      </c>
      <c r="Z745" s="25">
        <f>IF(COUNTA($A745:$R745)=0,"",IFERROR(IF(OR($K745="Closed",$K745="Canceled"),"No",IF($O745="","Missing Due Date",IF(INT($O745)&lt;INT('Settings'!$B$8),"Overdue",IF(INT($O745)=INT('Settings'!$B$8),"Due Today",IF(INT($O745)&lt;=INT('Settings'!$B$8)+'Settings'!$B$6,"Due Soon","Upcoming"))))),"Check date"))</f>
        <v/>
      </c>
      <c r="AA745" s="27">
        <f>IF(COUNTA($A745:$R745)=0,"",IF($A745="","Missing ID",IF(COUNTIF($A$5:$A$1004,$A745)&gt;1,"Duplicate ID",IF(OR($B745="",$C745="",$D745="",$H745="",$I745="",$K745="",$L745="",$Q745=""),"Missing required field",IF(AND($K745="Closed",$P745=""),"Closed without Resolved At",IF(AND($P745&lt;&gt;"",$P745&lt;$B745),"Resolved before Reported",IF(AND($Q745&lt;&gt;"",$Q745&lt;$B745),"Last Updated before Reported","OK")))))))</f>
        <v/>
      </c>
    </row>
    <row r="746">
      <c r="A746" s="17" t="n"/>
      <c r="B746" s="41" t="n"/>
      <c r="C746" s="42" t="n"/>
      <c r="D746" s="17" t="n"/>
      <c r="E746" s="20" t="n"/>
      <c r="F746" s="17" t="n"/>
      <c r="G746" s="17" t="n"/>
      <c r="H746" s="17" t="n"/>
      <c r="I746" s="17" t="n"/>
      <c r="J746" s="41" t="n"/>
      <c r="K746" s="17" t="n"/>
      <c r="L746" s="17" t="n"/>
      <c r="M746" s="17" t="n"/>
      <c r="N746" s="20" t="n"/>
      <c r="O746" s="42" t="n"/>
      <c r="P746" s="41" t="n"/>
      <c r="Q746" s="41" t="n"/>
      <c r="R746" s="43" t="n"/>
      <c r="S746" s="22">
        <f>IF(COUNTA($A746:$R746)=0,"",IFERROR(IF($J746="","",MAX(0,ROUND((IF(OR($K746="Closed",$K746="Canceled"),IF($P746="",$Q746,$P746),'Settings'!$B$8)-$J746)*1440,0))),""))</f>
        <v/>
      </c>
      <c r="T746" s="44">
        <f>IF(COUNTA($A746:$R746)=0,"",IFERROR(IF($B746="","",MAX(0,ROUND((IF(OR($K746="Closed",$K746="Canceled"),IF($P746="",$Q746,$P746),'Settings'!$B$8)-$B746)*24,1))),""))</f>
        <v/>
      </c>
      <c r="U746" s="44">
        <f>IF(COUNTA($A746:$R746)=0,"",IFERROR(VLOOKUP($I746,'Settings'!$A$12:$B$15,2,FALSE),""))</f>
        <v/>
      </c>
      <c r="V746" s="45">
        <f>IF(COUNTA($A746:$R746)=0,"",IFERROR(IF(OR($B746="",$U746=""),"",$B746+$U746/24),""))</f>
        <v/>
      </c>
      <c r="W746" s="25">
        <f>IF(COUNTA($A746:$R746)=0,"",IFERROR(IF($V746="","",IF(OR($K746="Closed",$K746="Canceled"),IF(IF($P746="",$Q746,$P746)&lt;=$V746,"Met","Missed"),IF('Settings'!$B$8&gt;$V746,"Overdue","Within Target"))),""))</f>
        <v/>
      </c>
      <c r="X746" s="46">
        <f>IF(COUNTA($A746:$R746)=0,"",IFERROR(ROUND($S746/60*'Settings'!$B$5,2),0))</f>
        <v/>
      </c>
      <c r="Y746" s="46">
        <f>IF(COUNTA($A746:$R746)=0,"",IFERROR($R746+$X746,0))</f>
        <v/>
      </c>
      <c r="Z746" s="25">
        <f>IF(COUNTA($A746:$R746)=0,"",IFERROR(IF(OR($K746="Closed",$K746="Canceled"),"No",IF($O746="","Missing Due Date",IF(INT($O746)&lt;INT('Settings'!$B$8),"Overdue",IF(INT($O746)=INT('Settings'!$B$8),"Due Today",IF(INT($O746)&lt;=INT('Settings'!$B$8)+'Settings'!$B$6,"Due Soon","Upcoming"))))),"Check date"))</f>
        <v/>
      </c>
      <c r="AA746" s="27">
        <f>IF(COUNTA($A746:$R746)=0,"",IF($A746="","Missing ID",IF(COUNTIF($A$5:$A$1004,$A746)&gt;1,"Duplicate ID",IF(OR($B746="",$C746="",$D746="",$H746="",$I746="",$K746="",$L746="",$Q746=""),"Missing required field",IF(AND($K746="Closed",$P746=""),"Closed without Resolved At",IF(AND($P746&lt;&gt;"",$P746&lt;$B746),"Resolved before Reported",IF(AND($Q746&lt;&gt;"",$Q746&lt;$B746),"Last Updated before Reported","OK")))))))</f>
        <v/>
      </c>
    </row>
    <row r="747">
      <c r="A747" s="17" t="n"/>
      <c r="B747" s="41" t="n"/>
      <c r="C747" s="42" t="n"/>
      <c r="D747" s="17" t="n"/>
      <c r="E747" s="20" t="n"/>
      <c r="F747" s="17" t="n"/>
      <c r="G747" s="17" t="n"/>
      <c r="H747" s="17" t="n"/>
      <c r="I747" s="17" t="n"/>
      <c r="J747" s="41" t="n"/>
      <c r="K747" s="17" t="n"/>
      <c r="L747" s="17" t="n"/>
      <c r="M747" s="17" t="n"/>
      <c r="N747" s="20" t="n"/>
      <c r="O747" s="42" t="n"/>
      <c r="P747" s="41" t="n"/>
      <c r="Q747" s="41" t="n"/>
      <c r="R747" s="43" t="n"/>
      <c r="S747" s="22">
        <f>IF(COUNTA($A747:$R747)=0,"",IFERROR(IF($J747="","",MAX(0,ROUND((IF(OR($K747="Closed",$K747="Canceled"),IF($P747="",$Q747,$P747),'Settings'!$B$8)-$J747)*1440,0))),""))</f>
        <v/>
      </c>
      <c r="T747" s="44">
        <f>IF(COUNTA($A747:$R747)=0,"",IFERROR(IF($B747="","",MAX(0,ROUND((IF(OR($K747="Closed",$K747="Canceled"),IF($P747="",$Q747,$P747),'Settings'!$B$8)-$B747)*24,1))),""))</f>
        <v/>
      </c>
      <c r="U747" s="44">
        <f>IF(COUNTA($A747:$R747)=0,"",IFERROR(VLOOKUP($I747,'Settings'!$A$12:$B$15,2,FALSE),""))</f>
        <v/>
      </c>
      <c r="V747" s="45">
        <f>IF(COUNTA($A747:$R747)=0,"",IFERROR(IF(OR($B747="",$U747=""),"",$B747+$U747/24),""))</f>
        <v/>
      </c>
      <c r="W747" s="25">
        <f>IF(COUNTA($A747:$R747)=0,"",IFERROR(IF($V747="","",IF(OR($K747="Closed",$K747="Canceled"),IF(IF($P747="",$Q747,$P747)&lt;=$V747,"Met","Missed"),IF('Settings'!$B$8&gt;$V747,"Overdue","Within Target"))),""))</f>
        <v/>
      </c>
      <c r="X747" s="46">
        <f>IF(COUNTA($A747:$R747)=0,"",IFERROR(ROUND($S747/60*'Settings'!$B$5,2),0))</f>
        <v/>
      </c>
      <c r="Y747" s="46">
        <f>IF(COUNTA($A747:$R747)=0,"",IFERROR($R747+$X747,0))</f>
        <v/>
      </c>
      <c r="Z747" s="25">
        <f>IF(COUNTA($A747:$R747)=0,"",IFERROR(IF(OR($K747="Closed",$K747="Canceled"),"No",IF($O747="","Missing Due Date",IF(INT($O747)&lt;INT('Settings'!$B$8),"Overdue",IF(INT($O747)=INT('Settings'!$B$8),"Due Today",IF(INT($O747)&lt;=INT('Settings'!$B$8)+'Settings'!$B$6,"Due Soon","Upcoming"))))),"Check date"))</f>
        <v/>
      </c>
      <c r="AA747" s="27">
        <f>IF(COUNTA($A747:$R747)=0,"",IF($A747="","Missing ID",IF(COUNTIF($A$5:$A$1004,$A747)&gt;1,"Duplicate ID",IF(OR($B747="",$C747="",$D747="",$H747="",$I747="",$K747="",$L747="",$Q747=""),"Missing required field",IF(AND($K747="Closed",$P747=""),"Closed without Resolved At",IF(AND($P747&lt;&gt;"",$P747&lt;$B747),"Resolved before Reported",IF(AND($Q747&lt;&gt;"",$Q747&lt;$B747),"Last Updated before Reported","OK")))))))</f>
        <v/>
      </c>
    </row>
    <row r="748">
      <c r="A748" s="17" t="n"/>
      <c r="B748" s="41" t="n"/>
      <c r="C748" s="42" t="n"/>
      <c r="D748" s="17" t="n"/>
      <c r="E748" s="20" t="n"/>
      <c r="F748" s="17" t="n"/>
      <c r="G748" s="17" t="n"/>
      <c r="H748" s="17" t="n"/>
      <c r="I748" s="17" t="n"/>
      <c r="J748" s="41" t="n"/>
      <c r="K748" s="17" t="n"/>
      <c r="L748" s="17" t="n"/>
      <c r="M748" s="17" t="n"/>
      <c r="N748" s="20" t="n"/>
      <c r="O748" s="42" t="n"/>
      <c r="P748" s="41" t="n"/>
      <c r="Q748" s="41" t="n"/>
      <c r="R748" s="43" t="n"/>
      <c r="S748" s="22">
        <f>IF(COUNTA($A748:$R748)=0,"",IFERROR(IF($J748="","",MAX(0,ROUND((IF(OR($K748="Closed",$K748="Canceled"),IF($P748="",$Q748,$P748),'Settings'!$B$8)-$J748)*1440,0))),""))</f>
        <v/>
      </c>
      <c r="T748" s="44">
        <f>IF(COUNTA($A748:$R748)=0,"",IFERROR(IF($B748="","",MAX(0,ROUND((IF(OR($K748="Closed",$K748="Canceled"),IF($P748="",$Q748,$P748),'Settings'!$B$8)-$B748)*24,1))),""))</f>
        <v/>
      </c>
      <c r="U748" s="44">
        <f>IF(COUNTA($A748:$R748)=0,"",IFERROR(VLOOKUP($I748,'Settings'!$A$12:$B$15,2,FALSE),""))</f>
        <v/>
      </c>
      <c r="V748" s="45">
        <f>IF(COUNTA($A748:$R748)=0,"",IFERROR(IF(OR($B748="",$U748=""),"",$B748+$U748/24),""))</f>
        <v/>
      </c>
      <c r="W748" s="25">
        <f>IF(COUNTA($A748:$R748)=0,"",IFERROR(IF($V748="","",IF(OR($K748="Closed",$K748="Canceled"),IF(IF($P748="",$Q748,$P748)&lt;=$V748,"Met","Missed"),IF('Settings'!$B$8&gt;$V748,"Overdue","Within Target"))),""))</f>
        <v/>
      </c>
      <c r="X748" s="46">
        <f>IF(COUNTA($A748:$R748)=0,"",IFERROR(ROUND($S748/60*'Settings'!$B$5,2),0))</f>
        <v/>
      </c>
      <c r="Y748" s="46">
        <f>IF(COUNTA($A748:$R748)=0,"",IFERROR($R748+$X748,0))</f>
        <v/>
      </c>
      <c r="Z748" s="25">
        <f>IF(COUNTA($A748:$R748)=0,"",IFERROR(IF(OR($K748="Closed",$K748="Canceled"),"No",IF($O748="","Missing Due Date",IF(INT($O748)&lt;INT('Settings'!$B$8),"Overdue",IF(INT($O748)=INT('Settings'!$B$8),"Due Today",IF(INT($O748)&lt;=INT('Settings'!$B$8)+'Settings'!$B$6,"Due Soon","Upcoming"))))),"Check date"))</f>
        <v/>
      </c>
      <c r="AA748" s="27">
        <f>IF(COUNTA($A748:$R748)=0,"",IF($A748="","Missing ID",IF(COUNTIF($A$5:$A$1004,$A748)&gt;1,"Duplicate ID",IF(OR($B748="",$C748="",$D748="",$H748="",$I748="",$K748="",$L748="",$Q748=""),"Missing required field",IF(AND($K748="Closed",$P748=""),"Closed without Resolved At",IF(AND($P748&lt;&gt;"",$P748&lt;$B748),"Resolved before Reported",IF(AND($Q748&lt;&gt;"",$Q748&lt;$B748),"Last Updated before Reported","OK")))))))</f>
        <v/>
      </c>
    </row>
    <row r="749">
      <c r="A749" s="17" t="n"/>
      <c r="B749" s="41" t="n"/>
      <c r="C749" s="42" t="n"/>
      <c r="D749" s="17" t="n"/>
      <c r="E749" s="20" t="n"/>
      <c r="F749" s="17" t="n"/>
      <c r="G749" s="17" t="n"/>
      <c r="H749" s="17" t="n"/>
      <c r="I749" s="17" t="n"/>
      <c r="J749" s="41" t="n"/>
      <c r="K749" s="17" t="n"/>
      <c r="L749" s="17" t="n"/>
      <c r="M749" s="17" t="n"/>
      <c r="N749" s="20" t="n"/>
      <c r="O749" s="42" t="n"/>
      <c r="P749" s="41" t="n"/>
      <c r="Q749" s="41" t="n"/>
      <c r="R749" s="43" t="n"/>
      <c r="S749" s="22">
        <f>IF(COUNTA($A749:$R749)=0,"",IFERROR(IF($J749="","",MAX(0,ROUND((IF(OR($K749="Closed",$K749="Canceled"),IF($P749="",$Q749,$P749),'Settings'!$B$8)-$J749)*1440,0))),""))</f>
        <v/>
      </c>
      <c r="T749" s="44">
        <f>IF(COUNTA($A749:$R749)=0,"",IFERROR(IF($B749="","",MAX(0,ROUND((IF(OR($K749="Closed",$K749="Canceled"),IF($P749="",$Q749,$P749),'Settings'!$B$8)-$B749)*24,1))),""))</f>
        <v/>
      </c>
      <c r="U749" s="44">
        <f>IF(COUNTA($A749:$R749)=0,"",IFERROR(VLOOKUP($I749,'Settings'!$A$12:$B$15,2,FALSE),""))</f>
        <v/>
      </c>
      <c r="V749" s="45">
        <f>IF(COUNTA($A749:$R749)=0,"",IFERROR(IF(OR($B749="",$U749=""),"",$B749+$U749/24),""))</f>
        <v/>
      </c>
      <c r="W749" s="25">
        <f>IF(COUNTA($A749:$R749)=0,"",IFERROR(IF($V749="","",IF(OR($K749="Closed",$K749="Canceled"),IF(IF($P749="",$Q749,$P749)&lt;=$V749,"Met","Missed"),IF('Settings'!$B$8&gt;$V749,"Overdue","Within Target"))),""))</f>
        <v/>
      </c>
      <c r="X749" s="46">
        <f>IF(COUNTA($A749:$R749)=0,"",IFERROR(ROUND($S749/60*'Settings'!$B$5,2),0))</f>
        <v/>
      </c>
      <c r="Y749" s="46">
        <f>IF(COUNTA($A749:$R749)=0,"",IFERROR($R749+$X749,0))</f>
        <v/>
      </c>
      <c r="Z749" s="25">
        <f>IF(COUNTA($A749:$R749)=0,"",IFERROR(IF(OR($K749="Closed",$K749="Canceled"),"No",IF($O749="","Missing Due Date",IF(INT($O749)&lt;INT('Settings'!$B$8),"Overdue",IF(INT($O749)=INT('Settings'!$B$8),"Due Today",IF(INT($O749)&lt;=INT('Settings'!$B$8)+'Settings'!$B$6,"Due Soon","Upcoming"))))),"Check date"))</f>
        <v/>
      </c>
      <c r="AA749" s="27">
        <f>IF(COUNTA($A749:$R749)=0,"",IF($A749="","Missing ID",IF(COUNTIF($A$5:$A$1004,$A749)&gt;1,"Duplicate ID",IF(OR($B749="",$C749="",$D749="",$H749="",$I749="",$K749="",$L749="",$Q749=""),"Missing required field",IF(AND($K749="Closed",$P749=""),"Closed without Resolved At",IF(AND($P749&lt;&gt;"",$P749&lt;$B749),"Resolved before Reported",IF(AND($Q749&lt;&gt;"",$Q749&lt;$B749),"Last Updated before Reported","OK")))))))</f>
        <v/>
      </c>
    </row>
    <row r="750">
      <c r="A750" s="17" t="n"/>
      <c r="B750" s="41" t="n"/>
      <c r="C750" s="42" t="n"/>
      <c r="D750" s="17" t="n"/>
      <c r="E750" s="20" t="n"/>
      <c r="F750" s="17" t="n"/>
      <c r="G750" s="17" t="n"/>
      <c r="H750" s="17" t="n"/>
      <c r="I750" s="17" t="n"/>
      <c r="J750" s="41" t="n"/>
      <c r="K750" s="17" t="n"/>
      <c r="L750" s="17" t="n"/>
      <c r="M750" s="17" t="n"/>
      <c r="N750" s="20" t="n"/>
      <c r="O750" s="42" t="n"/>
      <c r="P750" s="41" t="n"/>
      <c r="Q750" s="41" t="n"/>
      <c r="R750" s="43" t="n"/>
      <c r="S750" s="22">
        <f>IF(COUNTA($A750:$R750)=0,"",IFERROR(IF($J750="","",MAX(0,ROUND((IF(OR($K750="Closed",$K750="Canceled"),IF($P750="",$Q750,$P750),'Settings'!$B$8)-$J750)*1440,0))),""))</f>
        <v/>
      </c>
      <c r="T750" s="44">
        <f>IF(COUNTA($A750:$R750)=0,"",IFERROR(IF($B750="","",MAX(0,ROUND((IF(OR($K750="Closed",$K750="Canceled"),IF($P750="",$Q750,$P750),'Settings'!$B$8)-$B750)*24,1))),""))</f>
        <v/>
      </c>
      <c r="U750" s="44">
        <f>IF(COUNTA($A750:$R750)=0,"",IFERROR(VLOOKUP($I750,'Settings'!$A$12:$B$15,2,FALSE),""))</f>
        <v/>
      </c>
      <c r="V750" s="45">
        <f>IF(COUNTA($A750:$R750)=0,"",IFERROR(IF(OR($B750="",$U750=""),"",$B750+$U750/24),""))</f>
        <v/>
      </c>
      <c r="W750" s="25">
        <f>IF(COUNTA($A750:$R750)=0,"",IFERROR(IF($V750="","",IF(OR($K750="Closed",$K750="Canceled"),IF(IF($P750="",$Q750,$P750)&lt;=$V750,"Met","Missed"),IF('Settings'!$B$8&gt;$V750,"Overdue","Within Target"))),""))</f>
        <v/>
      </c>
      <c r="X750" s="46">
        <f>IF(COUNTA($A750:$R750)=0,"",IFERROR(ROUND($S750/60*'Settings'!$B$5,2),0))</f>
        <v/>
      </c>
      <c r="Y750" s="46">
        <f>IF(COUNTA($A750:$R750)=0,"",IFERROR($R750+$X750,0))</f>
        <v/>
      </c>
      <c r="Z750" s="25">
        <f>IF(COUNTA($A750:$R750)=0,"",IFERROR(IF(OR($K750="Closed",$K750="Canceled"),"No",IF($O750="","Missing Due Date",IF(INT($O750)&lt;INT('Settings'!$B$8),"Overdue",IF(INT($O750)=INT('Settings'!$B$8),"Due Today",IF(INT($O750)&lt;=INT('Settings'!$B$8)+'Settings'!$B$6,"Due Soon","Upcoming"))))),"Check date"))</f>
        <v/>
      </c>
      <c r="AA750" s="27">
        <f>IF(COUNTA($A750:$R750)=0,"",IF($A750="","Missing ID",IF(COUNTIF($A$5:$A$1004,$A750)&gt;1,"Duplicate ID",IF(OR($B750="",$C750="",$D750="",$H750="",$I750="",$K750="",$L750="",$Q750=""),"Missing required field",IF(AND($K750="Closed",$P750=""),"Closed without Resolved At",IF(AND($P750&lt;&gt;"",$P750&lt;$B750),"Resolved before Reported",IF(AND($Q750&lt;&gt;"",$Q750&lt;$B750),"Last Updated before Reported","OK")))))))</f>
        <v/>
      </c>
    </row>
    <row r="751">
      <c r="A751" s="17" t="n"/>
      <c r="B751" s="41" t="n"/>
      <c r="C751" s="42" t="n"/>
      <c r="D751" s="17" t="n"/>
      <c r="E751" s="20" t="n"/>
      <c r="F751" s="17" t="n"/>
      <c r="G751" s="17" t="n"/>
      <c r="H751" s="17" t="n"/>
      <c r="I751" s="17" t="n"/>
      <c r="J751" s="41" t="n"/>
      <c r="K751" s="17" t="n"/>
      <c r="L751" s="17" t="n"/>
      <c r="M751" s="17" t="n"/>
      <c r="N751" s="20" t="n"/>
      <c r="O751" s="42" t="n"/>
      <c r="P751" s="41" t="n"/>
      <c r="Q751" s="41" t="n"/>
      <c r="R751" s="43" t="n"/>
      <c r="S751" s="22">
        <f>IF(COUNTA($A751:$R751)=0,"",IFERROR(IF($J751="","",MAX(0,ROUND((IF(OR($K751="Closed",$K751="Canceled"),IF($P751="",$Q751,$P751),'Settings'!$B$8)-$J751)*1440,0))),""))</f>
        <v/>
      </c>
      <c r="T751" s="44">
        <f>IF(COUNTA($A751:$R751)=0,"",IFERROR(IF($B751="","",MAX(0,ROUND((IF(OR($K751="Closed",$K751="Canceled"),IF($P751="",$Q751,$P751),'Settings'!$B$8)-$B751)*24,1))),""))</f>
        <v/>
      </c>
      <c r="U751" s="44">
        <f>IF(COUNTA($A751:$R751)=0,"",IFERROR(VLOOKUP($I751,'Settings'!$A$12:$B$15,2,FALSE),""))</f>
        <v/>
      </c>
      <c r="V751" s="45">
        <f>IF(COUNTA($A751:$R751)=0,"",IFERROR(IF(OR($B751="",$U751=""),"",$B751+$U751/24),""))</f>
        <v/>
      </c>
      <c r="W751" s="25">
        <f>IF(COUNTA($A751:$R751)=0,"",IFERROR(IF($V751="","",IF(OR($K751="Closed",$K751="Canceled"),IF(IF($P751="",$Q751,$P751)&lt;=$V751,"Met","Missed"),IF('Settings'!$B$8&gt;$V751,"Overdue","Within Target"))),""))</f>
        <v/>
      </c>
      <c r="X751" s="46">
        <f>IF(COUNTA($A751:$R751)=0,"",IFERROR(ROUND($S751/60*'Settings'!$B$5,2),0))</f>
        <v/>
      </c>
      <c r="Y751" s="46">
        <f>IF(COUNTA($A751:$R751)=0,"",IFERROR($R751+$X751,0))</f>
        <v/>
      </c>
      <c r="Z751" s="25">
        <f>IF(COUNTA($A751:$R751)=0,"",IFERROR(IF(OR($K751="Closed",$K751="Canceled"),"No",IF($O751="","Missing Due Date",IF(INT($O751)&lt;INT('Settings'!$B$8),"Overdue",IF(INT($O751)=INT('Settings'!$B$8),"Due Today",IF(INT($O751)&lt;=INT('Settings'!$B$8)+'Settings'!$B$6,"Due Soon","Upcoming"))))),"Check date"))</f>
        <v/>
      </c>
      <c r="AA751" s="27">
        <f>IF(COUNTA($A751:$R751)=0,"",IF($A751="","Missing ID",IF(COUNTIF($A$5:$A$1004,$A751)&gt;1,"Duplicate ID",IF(OR($B751="",$C751="",$D751="",$H751="",$I751="",$K751="",$L751="",$Q751=""),"Missing required field",IF(AND($K751="Closed",$P751=""),"Closed without Resolved At",IF(AND($P751&lt;&gt;"",$P751&lt;$B751),"Resolved before Reported",IF(AND($Q751&lt;&gt;"",$Q751&lt;$B751),"Last Updated before Reported","OK")))))))</f>
        <v/>
      </c>
    </row>
    <row r="752">
      <c r="A752" s="17" t="n"/>
      <c r="B752" s="41" t="n"/>
      <c r="C752" s="42" t="n"/>
      <c r="D752" s="17" t="n"/>
      <c r="E752" s="20" t="n"/>
      <c r="F752" s="17" t="n"/>
      <c r="G752" s="17" t="n"/>
      <c r="H752" s="17" t="n"/>
      <c r="I752" s="17" t="n"/>
      <c r="J752" s="41" t="n"/>
      <c r="K752" s="17" t="n"/>
      <c r="L752" s="17" t="n"/>
      <c r="M752" s="17" t="n"/>
      <c r="N752" s="20" t="n"/>
      <c r="O752" s="42" t="n"/>
      <c r="P752" s="41" t="n"/>
      <c r="Q752" s="41" t="n"/>
      <c r="R752" s="43" t="n"/>
      <c r="S752" s="22">
        <f>IF(COUNTA($A752:$R752)=0,"",IFERROR(IF($J752="","",MAX(0,ROUND((IF(OR($K752="Closed",$K752="Canceled"),IF($P752="",$Q752,$P752),'Settings'!$B$8)-$J752)*1440,0))),""))</f>
        <v/>
      </c>
      <c r="T752" s="44">
        <f>IF(COUNTA($A752:$R752)=0,"",IFERROR(IF($B752="","",MAX(0,ROUND((IF(OR($K752="Closed",$K752="Canceled"),IF($P752="",$Q752,$P752),'Settings'!$B$8)-$B752)*24,1))),""))</f>
        <v/>
      </c>
      <c r="U752" s="44">
        <f>IF(COUNTA($A752:$R752)=0,"",IFERROR(VLOOKUP($I752,'Settings'!$A$12:$B$15,2,FALSE),""))</f>
        <v/>
      </c>
      <c r="V752" s="45">
        <f>IF(COUNTA($A752:$R752)=0,"",IFERROR(IF(OR($B752="",$U752=""),"",$B752+$U752/24),""))</f>
        <v/>
      </c>
      <c r="W752" s="25">
        <f>IF(COUNTA($A752:$R752)=0,"",IFERROR(IF($V752="","",IF(OR($K752="Closed",$K752="Canceled"),IF(IF($P752="",$Q752,$P752)&lt;=$V752,"Met","Missed"),IF('Settings'!$B$8&gt;$V752,"Overdue","Within Target"))),""))</f>
        <v/>
      </c>
      <c r="X752" s="46">
        <f>IF(COUNTA($A752:$R752)=0,"",IFERROR(ROUND($S752/60*'Settings'!$B$5,2),0))</f>
        <v/>
      </c>
      <c r="Y752" s="46">
        <f>IF(COUNTA($A752:$R752)=0,"",IFERROR($R752+$X752,0))</f>
        <v/>
      </c>
      <c r="Z752" s="25">
        <f>IF(COUNTA($A752:$R752)=0,"",IFERROR(IF(OR($K752="Closed",$K752="Canceled"),"No",IF($O752="","Missing Due Date",IF(INT($O752)&lt;INT('Settings'!$B$8),"Overdue",IF(INT($O752)=INT('Settings'!$B$8),"Due Today",IF(INT($O752)&lt;=INT('Settings'!$B$8)+'Settings'!$B$6,"Due Soon","Upcoming"))))),"Check date"))</f>
        <v/>
      </c>
      <c r="AA752" s="27">
        <f>IF(COUNTA($A752:$R752)=0,"",IF($A752="","Missing ID",IF(COUNTIF($A$5:$A$1004,$A752)&gt;1,"Duplicate ID",IF(OR($B752="",$C752="",$D752="",$H752="",$I752="",$K752="",$L752="",$Q752=""),"Missing required field",IF(AND($K752="Closed",$P752=""),"Closed without Resolved At",IF(AND($P752&lt;&gt;"",$P752&lt;$B752),"Resolved before Reported",IF(AND($Q752&lt;&gt;"",$Q752&lt;$B752),"Last Updated before Reported","OK")))))))</f>
        <v/>
      </c>
    </row>
    <row r="753">
      <c r="A753" s="17" t="n"/>
      <c r="B753" s="41" t="n"/>
      <c r="C753" s="42" t="n"/>
      <c r="D753" s="17" t="n"/>
      <c r="E753" s="20" t="n"/>
      <c r="F753" s="17" t="n"/>
      <c r="G753" s="17" t="n"/>
      <c r="H753" s="17" t="n"/>
      <c r="I753" s="17" t="n"/>
      <c r="J753" s="41" t="n"/>
      <c r="K753" s="17" t="n"/>
      <c r="L753" s="17" t="n"/>
      <c r="M753" s="17" t="n"/>
      <c r="N753" s="20" t="n"/>
      <c r="O753" s="42" t="n"/>
      <c r="P753" s="41" t="n"/>
      <c r="Q753" s="41" t="n"/>
      <c r="R753" s="43" t="n"/>
      <c r="S753" s="22">
        <f>IF(COUNTA($A753:$R753)=0,"",IFERROR(IF($J753="","",MAX(0,ROUND((IF(OR($K753="Closed",$K753="Canceled"),IF($P753="",$Q753,$P753),'Settings'!$B$8)-$J753)*1440,0))),""))</f>
        <v/>
      </c>
      <c r="T753" s="44">
        <f>IF(COUNTA($A753:$R753)=0,"",IFERROR(IF($B753="","",MAX(0,ROUND((IF(OR($K753="Closed",$K753="Canceled"),IF($P753="",$Q753,$P753),'Settings'!$B$8)-$B753)*24,1))),""))</f>
        <v/>
      </c>
      <c r="U753" s="44">
        <f>IF(COUNTA($A753:$R753)=0,"",IFERROR(VLOOKUP($I753,'Settings'!$A$12:$B$15,2,FALSE),""))</f>
        <v/>
      </c>
      <c r="V753" s="45">
        <f>IF(COUNTA($A753:$R753)=0,"",IFERROR(IF(OR($B753="",$U753=""),"",$B753+$U753/24),""))</f>
        <v/>
      </c>
      <c r="W753" s="25">
        <f>IF(COUNTA($A753:$R753)=0,"",IFERROR(IF($V753="","",IF(OR($K753="Closed",$K753="Canceled"),IF(IF($P753="",$Q753,$P753)&lt;=$V753,"Met","Missed"),IF('Settings'!$B$8&gt;$V753,"Overdue","Within Target"))),""))</f>
        <v/>
      </c>
      <c r="X753" s="46">
        <f>IF(COUNTA($A753:$R753)=0,"",IFERROR(ROUND($S753/60*'Settings'!$B$5,2),0))</f>
        <v/>
      </c>
      <c r="Y753" s="46">
        <f>IF(COUNTA($A753:$R753)=0,"",IFERROR($R753+$X753,0))</f>
        <v/>
      </c>
      <c r="Z753" s="25">
        <f>IF(COUNTA($A753:$R753)=0,"",IFERROR(IF(OR($K753="Closed",$K753="Canceled"),"No",IF($O753="","Missing Due Date",IF(INT($O753)&lt;INT('Settings'!$B$8),"Overdue",IF(INT($O753)=INT('Settings'!$B$8),"Due Today",IF(INT($O753)&lt;=INT('Settings'!$B$8)+'Settings'!$B$6,"Due Soon","Upcoming"))))),"Check date"))</f>
        <v/>
      </c>
      <c r="AA753" s="27">
        <f>IF(COUNTA($A753:$R753)=0,"",IF($A753="","Missing ID",IF(COUNTIF($A$5:$A$1004,$A753)&gt;1,"Duplicate ID",IF(OR($B753="",$C753="",$D753="",$H753="",$I753="",$K753="",$L753="",$Q753=""),"Missing required field",IF(AND($K753="Closed",$P753=""),"Closed without Resolved At",IF(AND($P753&lt;&gt;"",$P753&lt;$B753),"Resolved before Reported",IF(AND($Q753&lt;&gt;"",$Q753&lt;$B753),"Last Updated before Reported","OK")))))))</f>
        <v/>
      </c>
    </row>
    <row r="754">
      <c r="A754" s="17" t="n"/>
      <c r="B754" s="41" t="n"/>
      <c r="C754" s="42" t="n"/>
      <c r="D754" s="17" t="n"/>
      <c r="E754" s="20" t="n"/>
      <c r="F754" s="17" t="n"/>
      <c r="G754" s="17" t="n"/>
      <c r="H754" s="17" t="n"/>
      <c r="I754" s="17" t="n"/>
      <c r="J754" s="41" t="n"/>
      <c r="K754" s="17" t="n"/>
      <c r="L754" s="17" t="n"/>
      <c r="M754" s="17" t="n"/>
      <c r="N754" s="20" t="n"/>
      <c r="O754" s="42" t="n"/>
      <c r="P754" s="41" t="n"/>
      <c r="Q754" s="41" t="n"/>
      <c r="R754" s="43" t="n"/>
      <c r="S754" s="22">
        <f>IF(COUNTA($A754:$R754)=0,"",IFERROR(IF($J754="","",MAX(0,ROUND((IF(OR($K754="Closed",$K754="Canceled"),IF($P754="",$Q754,$P754),'Settings'!$B$8)-$J754)*1440,0))),""))</f>
        <v/>
      </c>
      <c r="T754" s="44">
        <f>IF(COUNTA($A754:$R754)=0,"",IFERROR(IF($B754="","",MAX(0,ROUND((IF(OR($K754="Closed",$K754="Canceled"),IF($P754="",$Q754,$P754),'Settings'!$B$8)-$B754)*24,1))),""))</f>
        <v/>
      </c>
      <c r="U754" s="44">
        <f>IF(COUNTA($A754:$R754)=0,"",IFERROR(VLOOKUP($I754,'Settings'!$A$12:$B$15,2,FALSE),""))</f>
        <v/>
      </c>
      <c r="V754" s="45">
        <f>IF(COUNTA($A754:$R754)=0,"",IFERROR(IF(OR($B754="",$U754=""),"",$B754+$U754/24),""))</f>
        <v/>
      </c>
      <c r="W754" s="25">
        <f>IF(COUNTA($A754:$R754)=0,"",IFERROR(IF($V754="","",IF(OR($K754="Closed",$K754="Canceled"),IF(IF($P754="",$Q754,$P754)&lt;=$V754,"Met","Missed"),IF('Settings'!$B$8&gt;$V754,"Overdue","Within Target"))),""))</f>
        <v/>
      </c>
      <c r="X754" s="46">
        <f>IF(COUNTA($A754:$R754)=0,"",IFERROR(ROUND($S754/60*'Settings'!$B$5,2),0))</f>
        <v/>
      </c>
      <c r="Y754" s="46">
        <f>IF(COUNTA($A754:$R754)=0,"",IFERROR($R754+$X754,0))</f>
        <v/>
      </c>
      <c r="Z754" s="25">
        <f>IF(COUNTA($A754:$R754)=0,"",IFERROR(IF(OR($K754="Closed",$K754="Canceled"),"No",IF($O754="","Missing Due Date",IF(INT($O754)&lt;INT('Settings'!$B$8),"Overdue",IF(INT($O754)=INT('Settings'!$B$8),"Due Today",IF(INT($O754)&lt;=INT('Settings'!$B$8)+'Settings'!$B$6,"Due Soon","Upcoming"))))),"Check date"))</f>
        <v/>
      </c>
      <c r="AA754" s="27">
        <f>IF(COUNTA($A754:$R754)=0,"",IF($A754="","Missing ID",IF(COUNTIF($A$5:$A$1004,$A754)&gt;1,"Duplicate ID",IF(OR($B754="",$C754="",$D754="",$H754="",$I754="",$K754="",$L754="",$Q754=""),"Missing required field",IF(AND($K754="Closed",$P754=""),"Closed without Resolved At",IF(AND($P754&lt;&gt;"",$P754&lt;$B754),"Resolved before Reported",IF(AND($Q754&lt;&gt;"",$Q754&lt;$B754),"Last Updated before Reported","OK")))))))</f>
        <v/>
      </c>
    </row>
    <row r="755">
      <c r="A755" s="17" t="n"/>
      <c r="B755" s="41" t="n"/>
      <c r="C755" s="42" t="n"/>
      <c r="D755" s="17" t="n"/>
      <c r="E755" s="20" t="n"/>
      <c r="F755" s="17" t="n"/>
      <c r="G755" s="17" t="n"/>
      <c r="H755" s="17" t="n"/>
      <c r="I755" s="17" t="n"/>
      <c r="J755" s="41" t="n"/>
      <c r="K755" s="17" t="n"/>
      <c r="L755" s="17" t="n"/>
      <c r="M755" s="17" t="n"/>
      <c r="N755" s="20" t="n"/>
      <c r="O755" s="42" t="n"/>
      <c r="P755" s="41" t="n"/>
      <c r="Q755" s="41" t="n"/>
      <c r="R755" s="43" t="n"/>
      <c r="S755" s="22">
        <f>IF(COUNTA($A755:$R755)=0,"",IFERROR(IF($J755="","",MAX(0,ROUND((IF(OR($K755="Closed",$K755="Canceled"),IF($P755="",$Q755,$P755),'Settings'!$B$8)-$J755)*1440,0))),""))</f>
        <v/>
      </c>
      <c r="T755" s="44">
        <f>IF(COUNTA($A755:$R755)=0,"",IFERROR(IF($B755="","",MAX(0,ROUND((IF(OR($K755="Closed",$K755="Canceled"),IF($P755="",$Q755,$P755),'Settings'!$B$8)-$B755)*24,1))),""))</f>
        <v/>
      </c>
      <c r="U755" s="44">
        <f>IF(COUNTA($A755:$R755)=0,"",IFERROR(VLOOKUP($I755,'Settings'!$A$12:$B$15,2,FALSE),""))</f>
        <v/>
      </c>
      <c r="V755" s="45">
        <f>IF(COUNTA($A755:$R755)=0,"",IFERROR(IF(OR($B755="",$U755=""),"",$B755+$U755/24),""))</f>
        <v/>
      </c>
      <c r="W755" s="25">
        <f>IF(COUNTA($A755:$R755)=0,"",IFERROR(IF($V755="","",IF(OR($K755="Closed",$K755="Canceled"),IF(IF($P755="",$Q755,$P755)&lt;=$V755,"Met","Missed"),IF('Settings'!$B$8&gt;$V755,"Overdue","Within Target"))),""))</f>
        <v/>
      </c>
      <c r="X755" s="46">
        <f>IF(COUNTA($A755:$R755)=0,"",IFERROR(ROUND($S755/60*'Settings'!$B$5,2),0))</f>
        <v/>
      </c>
      <c r="Y755" s="46">
        <f>IF(COUNTA($A755:$R755)=0,"",IFERROR($R755+$X755,0))</f>
        <v/>
      </c>
      <c r="Z755" s="25">
        <f>IF(COUNTA($A755:$R755)=0,"",IFERROR(IF(OR($K755="Closed",$K755="Canceled"),"No",IF($O755="","Missing Due Date",IF(INT($O755)&lt;INT('Settings'!$B$8),"Overdue",IF(INT($O755)=INT('Settings'!$B$8),"Due Today",IF(INT($O755)&lt;=INT('Settings'!$B$8)+'Settings'!$B$6,"Due Soon","Upcoming"))))),"Check date"))</f>
        <v/>
      </c>
      <c r="AA755" s="27">
        <f>IF(COUNTA($A755:$R755)=0,"",IF($A755="","Missing ID",IF(COUNTIF($A$5:$A$1004,$A755)&gt;1,"Duplicate ID",IF(OR($B755="",$C755="",$D755="",$H755="",$I755="",$K755="",$L755="",$Q755=""),"Missing required field",IF(AND($K755="Closed",$P755=""),"Closed without Resolved At",IF(AND($P755&lt;&gt;"",$P755&lt;$B755),"Resolved before Reported",IF(AND($Q755&lt;&gt;"",$Q755&lt;$B755),"Last Updated before Reported","OK")))))))</f>
        <v/>
      </c>
    </row>
    <row r="756">
      <c r="A756" s="17" t="n"/>
      <c r="B756" s="41" t="n"/>
      <c r="C756" s="42" t="n"/>
      <c r="D756" s="17" t="n"/>
      <c r="E756" s="20" t="n"/>
      <c r="F756" s="17" t="n"/>
      <c r="G756" s="17" t="n"/>
      <c r="H756" s="17" t="n"/>
      <c r="I756" s="17" t="n"/>
      <c r="J756" s="41" t="n"/>
      <c r="K756" s="17" t="n"/>
      <c r="L756" s="17" t="n"/>
      <c r="M756" s="17" t="n"/>
      <c r="N756" s="20" t="n"/>
      <c r="O756" s="42" t="n"/>
      <c r="P756" s="41" t="n"/>
      <c r="Q756" s="41" t="n"/>
      <c r="R756" s="43" t="n"/>
      <c r="S756" s="22">
        <f>IF(COUNTA($A756:$R756)=0,"",IFERROR(IF($J756="","",MAX(0,ROUND((IF(OR($K756="Closed",$K756="Canceled"),IF($P756="",$Q756,$P756),'Settings'!$B$8)-$J756)*1440,0))),""))</f>
        <v/>
      </c>
      <c r="T756" s="44">
        <f>IF(COUNTA($A756:$R756)=0,"",IFERROR(IF($B756="","",MAX(0,ROUND((IF(OR($K756="Closed",$K756="Canceled"),IF($P756="",$Q756,$P756),'Settings'!$B$8)-$B756)*24,1))),""))</f>
        <v/>
      </c>
      <c r="U756" s="44">
        <f>IF(COUNTA($A756:$R756)=0,"",IFERROR(VLOOKUP($I756,'Settings'!$A$12:$B$15,2,FALSE),""))</f>
        <v/>
      </c>
      <c r="V756" s="45">
        <f>IF(COUNTA($A756:$R756)=0,"",IFERROR(IF(OR($B756="",$U756=""),"",$B756+$U756/24),""))</f>
        <v/>
      </c>
      <c r="W756" s="25">
        <f>IF(COUNTA($A756:$R756)=0,"",IFERROR(IF($V756="","",IF(OR($K756="Closed",$K756="Canceled"),IF(IF($P756="",$Q756,$P756)&lt;=$V756,"Met","Missed"),IF('Settings'!$B$8&gt;$V756,"Overdue","Within Target"))),""))</f>
        <v/>
      </c>
      <c r="X756" s="46">
        <f>IF(COUNTA($A756:$R756)=0,"",IFERROR(ROUND($S756/60*'Settings'!$B$5,2),0))</f>
        <v/>
      </c>
      <c r="Y756" s="46">
        <f>IF(COUNTA($A756:$R756)=0,"",IFERROR($R756+$X756,0))</f>
        <v/>
      </c>
      <c r="Z756" s="25">
        <f>IF(COUNTA($A756:$R756)=0,"",IFERROR(IF(OR($K756="Closed",$K756="Canceled"),"No",IF($O756="","Missing Due Date",IF(INT($O756)&lt;INT('Settings'!$B$8),"Overdue",IF(INT($O756)=INT('Settings'!$B$8),"Due Today",IF(INT($O756)&lt;=INT('Settings'!$B$8)+'Settings'!$B$6,"Due Soon","Upcoming"))))),"Check date"))</f>
        <v/>
      </c>
      <c r="AA756" s="27">
        <f>IF(COUNTA($A756:$R756)=0,"",IF($A756="","Missing ID",IF(COUNTIF($A$5:$A$1004,$A756)&gt;1,"Duplicate ID",IF(OR($B756="",$C756="",$D756="",$H756="",$I756="",$K756="",$L756="",$Q756=""),"Missing required field",IF(AND($K756="Closed",$P756=""),"Closed without Resolved At",IF(AND($P756&lt;&gt;"",$P756&lt;$B756),"Resolved before Reported",IF(AND($Q756&lt;&gt;"",$Q756&lt;$B756),"Last Updated before Reported","OK")))))))</f>
        <v/>
      </c>
    </row>
    <row r="757">
      <c r="A757" s="17" t="n"/>
      <c r="B757" s="41" t="n"/>
      <c r="C757" s="42" t="n"/>
      <c r="D757" s="17" t="n"/>
      <c r="E757" s="20" t="n"/>
      <c r="F757" s="17" t="n"/>
      <c r="G757" s="17" t="n"/>
      <c r="H757" s="17" t="n"/>
      <c r="I757" s="17" t="n"/>
      <c r="J757" s="41" t="n"/>
      <c r="K757" s="17" t="n"/>
      <c r="L757" s="17" t="n"/>
      <c r="M757" s="17" t="n"/>
      <c r="N757" s="20" t="n"/>
      <c r="O757" s="42" t="n"/>
      <c r="P757" s="41" t="n"/>
      <c r="Q757" s="41" t="n"/>
      <c r="R757" s="43" t="n"/>
      <c r="S757" s="22">
        <f>IF(COUNTA($A757:$R757)=0,"",IFERROR(IF($J757="","",MAX(0,ROUND((IF(OR($K757="Closed",$K757="Canceled"),IF($P757="",$Q757,$P757),'Settings'!$B$8)-$J757)*1440,0))),""))</f>
        <v/>
      </c>
      <c r="T757" s="44">
        <f>IF(COUNTA($A757:$R757)=0,"",IFERROR(IF($B757="","",MAX(0,ROUND((IF(OR($K757="Closed",$K757="Canceled"),IF($P757="",$Q757,$P757),'Settings'!$B$8)-$B757)*24,1))),""))</f>
        <v/>
      </c>
      <c r="U757" s="44">
        <f>IF(COUNTA($A757:$R757)=0,"",IFERROR(VLOOKUP($I757,'Settings'!$A$12:$B$15,2,FALSE),""))</f>
        <v/>
      </c>
      <c r="V757" s="45">
        <f>IF(COUNTA($A757:$R757)=0,"",IFERROR(IF(OR($B757="",$U757=""),"",$B757+$U757/24),""))</f>
        <v/>
      </c>
      <c r="W757" s="25">
        <f>IF(COUNTA($A757:$R757)=0,"",IFERROR(IF($V757="","",IF(OR($K757="Closed",$K757="Canceled"),IF(IF($P757="",$Q757,$P757)&lt;=$V757,"Met","Missed"),IF('Settings'!$B$8&gt;$V757,"Overdue","Within Target"))),""))</f>
        <v/>
      </c>
      <c r="X757" s="46">
        <f>IF(COUNTA($A757:$R757)=0,"",IFERROR(ROUND($S757/60*'Settings'!$B$5,2),0))</f>
        <v/>
      </c>
      <c r="Y757" s="46">
        <f>IF(COUNTA($A757:$R757)=0,"",IFERROR($R757+$X757,0))</f>
        <v/>
      </c>
      <c r="Z757" s="25">
        <f>IF(COUNTA($A757:$R757)=0,"",IFERROR(IF(OR($K757="Closed",$K757="Canceled"),"No",IF($O757="","Missing Due Date",IF(INT($O757)&lt;INT('Settings'!$B$8),"Overdue",IF(INT($O757)=INT('Settings'!$B$8),"Due Today",IF(INT($O757)&lt;=INT('Settings'!$B$8)+'Settings'!$B$6,"Due Soon","Upcoming"))))),"Check date"))</f>
        <v/>
      </c>
      <c r="AA757" s="27">
        <f>IF(COUNTA($A757:$R757)=0,"",IF($A757="","Missing ID",IF(COUNTIF($A$5:$A$1004,$A757)&gt;1,"Duplicate ID",IF(OR($B757="",$C757="",$D757="",$H757="",$I757="",$K757="",$L757="",$Q757=""),"Missing required field",IF(AND($K757="Closed",$P757=""),"Closed without Resolved At",IF(AND($P757&lt;&gt;"",$P757&lt;$B757),"Resolved before Reported",IF(AND($Q757&lt;&gt;"",$Q757&lt;$B757),"Last Updated before Reported","OK")))))))</f>
        <v/>
      </c>
    </row>
    <row r="758">
      <c r="A758" s="17" t="n"/>
      <c r="B758" s="41" t="n"/>
      <c r="C758" s="42" t="n"/>
      <c r="D758" s="17" t="n"/>
      <c r="E758" s="20" t="n"/>
      <c r="F758" s="17" t="n"/>
      <c r="G758" s="17" t="n"/>
      <c r="H758" s="17" t="n"/>
      <c r="I758" s="17" t="n"/>
      <c r="J758" s="41" t="n"/>
      <c r="K758" s="17" t="n"/>
      <c r="L758" s="17" t="n"/>
      <c r="M758" s="17" t="n"/>
      <c r="N758" s="20" t="n"/>
      <c r="O758" s="42" t="n"/>
      <c r="P758" s="41" t="n"/>
      <c r="Q758" s="41" t="n"/>
      <c r="R758" s="43" t="n"/>
      <c r="S758" s="22">
        <f>IF(COUNTA($A758:$R758)=0,"",IFERROR(IF($J758="","",MAX(0,ROUND((IF(OR($K758="Closed",$K758="Canceled"),IF($P758="",$Q758,$P758),'Settings'!$B$8)-$J758)*1440,0))),""))</f>
        <v/>
      </c>
      <c r="T758" s="44">
        <f>IF(COUNTA($A758:$R758)=0,"",IFERROR(IF($B758="","",MAX(0,ROUND((IF(OR($K758="Closed",$K758="Canceled"),IF($P758="",$Q758,$P758),'Settings'!$B$8)-$B758)*24,1))),""))</f>
        <v/>
      </c>
      <c r="U758" s="44">
        <f>IF(COUNTA($A758:$R758)=0,"",IFERROR(VLOOKUP($I758,'Settings'!$A$12:$B$15,2,FALSE),""))</f>
        <v/>
      </c>
      <c r="V758" s="45">
        <f>IF(COUNTA($A758:$R758)=0,"",IFERROR(IF(OR($B758="",$U758=""),"",$B758+$U758/24),""))</f>
        <v/>
      </c>
      <c r="W758" s="25">
        <f>IF(COUNTA($A758:$R758)=0,"",IFERROR(IF($V758="","",IF(OR($K758="Closed",$K758="Canceled"),IF(IF($P758="",$Q758,$P758)&lt;=$V758,"Met","Missed"),IF('Settings'!$B$8&gt;$V758,"Overdue","Within Target"))),""))</f>
        <v/>
      </c>
      <c r="X758" s="46">
        <f>IF(COUNTA($A758:$R758)=0,"",IFERROR(ROUND($S758/60*'Settings'!$B$5,2),0))</f>
        <v/>
      </c>
      <c r="Y758" s="46">
        <f>IF(COUNTA($A758:$R758)=0,"",IFERROR($R758+$X758,0))</f>
        <v/>
      </c>
      <c r="Z758" s="25">
        <f>IF(COUNTA($A758:$R758)=0,"",IFERROR(IF(OR($K758="Closed",$K758="Canceled"),"No",IF($O758="","Missing Due Date",IF(INT($O758)&lt;INT('Settings'!$B$8),"Overdue",IF(INT($O758)=INT('Settings'!$B$8),"Due Today",IF(INT($O758)&lt;=INT('Settings'!$B$8)+'Settings'!$B$6,"Due Soon","Upcoming"))))),"Check date"))</f>
        <v/>
      </c>
      <c r="AA758" s="27">
        <f>IF(COUNTA($A758:$R758)=0,"",IF($A758="","Missing ID",IF(COUNTIF($A$5:$A$1004,$A758)&gt;1,"Duplicate ID",IF(OR($B758="",$C758="",$D758="",$H758="",$I758="",$K758="",$L758="",$Q758=""),"Missing required field",IF(AND($K758="Closed",$P758=""),"Closed without Resolved At",IF(AND($P758&lt;&gt;"",$P758&lt;$B758),"Resolved before Reported",IF(AND($Q758&lt;&gt;"",$Q758&lt;$B758),"Last Updated before Reported","OK")))))))</f>
        <v/>
      </c>
    </row>
    <row r="759">
      <c r="A759" s="17" t="n"/>
      <c r="B759" s="41" t="n"/>
      <c r="C759" s="42" t="n"/>
      <c r="D759" s="17" t="n"/>
      <c r="E759" s="20" t="n"/>
      <c r="F759" s="17" t="n"/>
      <c r="G759" s="17" t="n"/>
      <c r="H759" s="17" t="n"/>
      <c r="I759" s="17" t="n"/>
      <c r="J759" s="41" t="n"/>
      <c r="K759" s="17" t="n"/>
      <c r="L759" s="17" t="n"/>
      <c r="M759" s="17" t="n"/>
      <c r="N759" s="20" t="n"/>
      <c r="O759" s="42" t="n"/>
      <c r="P759" s="41" t="n"/>
      <c r="Q759" s="41" t="n"/>
      <c r="R759" s="43" t="n"/>
      <c r="S759" s="22">
        <f>IF(COUNTA($A759:$R759)=0,"",IFERROR(IF($J759="","",MAX(0,ROUND((IF(OR($K759="Closed",$K759="Canceled"),IF($P759="",$Q759,$P759),'Settings'!$B$8)-$J759)*1440,0))),""))</f>
        <v/>
      </c>
      <c r="T759" s="44">
        <f>IF(COUNTA($A759:$R759)=0,"",IFERROR(IF($B759="","",MAX(0,ROUND((IF(OR($K759="Closed",$K759="Canceled"),IF($P759="",$Q759,$P759),'Settings'!$B$8)-$B759)*24,1))),""))</f>
        <v/>
      </c>
      <c r="U759" s="44">
        <f>IF(COUNTA($A759:$R759)=0,"",IFERROR(VLOOKUP($I759,'Settings'!$A$12:$B$15,2,FALSE),""))</f>
        <v/>
      </c>
      <c r="V759" s="45">
        <f>IF(COUNTA($A759:$R759)=0,"",IFERROR(IF(OR($B759="",$U759=""),"",$B759+$U759/24),""))</f>
        <v/>
      </c>
      <c r="W759" s="25">
        <f>IF(COUNTA($A759:$R759)=0,"",IFERROR(IF($V759="","",IF(OR($K759="Closed",$K759="Canceled"),IF(IF($P759="",$Q759,$P759)&lt;=$V759,"Met","Missed"),IF('Settings'!$B$8&gt;$V759,"Overdue","Within Target"))),""))</f>
        <v/>
      </c>
      <c r="X759" s="46">
        <f>IF(COUNTA($A759:$R759)=0,"",IFERROR(ROUND($S759/60*'Settings'!$B$5,2),0))</f>
        <v/>
      </c>
      <c r="Y759" s="46">
        <f>IF(COUNTA($A759:$R759)=0,"",IFERROR($R759+$X759,0))</f>
        <v/>
      </c>
      <c r="Z759" s="25">
        <f>IF(COUNTA($A759:$R759)=0,"",IFERROR(IF(OR($K759="Closed",$K759="Canceled"),"No",IF($O759="","Missing Due Date",IF(INT($O759)&lt;INT('Settings'!$B$8),"Overdue",IF(INT($O759)=INT('Settings'!$B$8),"Due Today",IF(INT($O759)&lt;=INT('Settings'!$B$8)+'Settings'!$B$6,"Due Soon","Upcoming"))))),"Check date"))</f>
        <v/>
      </c>
      <c r="AA759" s="27">
        <f>IF(COUNTA($A759:$R759)=0,"",IF($A759="","Missing ID",IF(COUNTIF($A$5:$A$1004,$A759)&gt;1,"Duplicate ID",IF(OR($B759="",$C759="",$D759="",$H759="",$I759="",$K759="",$L759="",$Q759=""),"Missing required field",IF(AND($K759="Closed",$P759=""),"Closed without Resolved At",IF(AND($P759&lt;&gt;"",$P759&lt;$B759),"Resolved before Reported",IF(AND($Q759&lt;&gt;"",$Q759&lt;$B759),"Last Updated before Reported","OK")))))))</f>
        <v/>
      </c>
    </row>
    <row r="760">
      <c r="A760" s="17" t="n"/>
      <c r="B760" s="41" t="n"/>
      <c r="C760" s="42" t="n"/>
      <c r="D760" s="17" t="n"/>
      <c r="E760" s="20" t="n"/>
      <c r="F760" s="17" t="n"/>
      <c r="G760" s="17" t="n"/>
      <c r="H760" s="17" t="n"/>
      <c r="I760" s="17" t="n"/>
      <c r="J760" s="41" t="n"/>
      <c r="K760" s="17" t="n"/>
      <c r="L760" s="17" t="n"/>
      <c r="M760" s="17" t="n"/>
      <c r="N760" s="20" t="n"/>
      <c r="O760" s="42" t="n"/>
      <c r="P760" s="41" t="n"/>
      <c r="Q760" s="41" t="n"/>
      <c r="R760" s="43" t="n"/>
      <c r="S760" s="22">
        <f>IF(COUNTA($A760:$R760)=0,"",IFERROR(IF($J760="","",MAX(0,ROUND((IF(OR($K760="Closed",$K760="Canceled"),IF($P760="",$Q760,$P760),'Settings'!$B$8)-$J760)*1440,0))),""))</f>
        <v/>
      </c>
      <c r="T760" s="44">
        <f>IF(COUNTA($A760:$R760)=0,"",IFERROR(IF($B760="","",MAX(0,ROUND((IF(OR($K760="Closed",$K760="Canceled"),IF($P760="",$Q760,$P760),'Settings'!$B$8)-$B760)*24,1))),""))</f>
        <v/>
      </c>
      <c r="U760" s="44">
        <f>IF(COUNTA($A760:$R760)=0,"",IFERROR(VLOOKUP($I760,'Settings'!$A$12:$B$15,2,FALSE),""))</f>
        <v/>
      </c>
      <c r="V760" s="45">
        <f>IF(COUNTA($A760:$R760)=0,"",IFERROR(IF(OR($B760="",$U760=""),"",$B760+$U760/24),""))</f>
        <v/>
      </c>
      <c r="W760" s="25">
        <f>IF(COUNTA($A760:$R760)=0,"",IFERROR(IF($V760="","",IF(OR($K760="Closed",$K760="Canceled"),IF(IF($P760="",$Q760,$P760)&lt;=$V760,"Met","Missed"),IF('Settings'!$B$8&gt;$V760,"Overdue","Within Target"))),""))</f>
        <v/>
      </c>
      <c r="X760" s="46">
        <f>IF(COUNTA($A760:$R760)=0,"",IFERROR(ROUND($S760/60*'Settings'!$B$5,2),0))</f>
        <v/>
      </c>
      <c r="Y760" s="46">
        <f>IF(COUNTA($A760:$R760)=0,"",IFERROR($R760+$X760,0))</f>
        <v/>
      </c>
      <c r="Z760" s="25">
        <f>IF(COUNTA($A760:$R760)=0,"",IFERROR(IF(OR($K760="Closed",$K760="Canceled"),"No",IF($O760="","Missing Due Date",IF(INT($O760)&lt;INT('Settings'!$B$8),"Overdue",IF(INT($O760)=INT('Settings'!$B$8),"Due Today",IF(INT($O760)&lt;=INT('Settings'!$B$8)+'Settings'!$B$6,"Due Soon","Upcoming"))))),"Check date"))</f>
        <v/>
      </c>
      <c r="AA760" s="27">
        <f>IF(COUNTA($A760:$R760)=0,"",IF($A760="","Missing ID",IF(COUNTIF($A$5:$A$1004,$A760)&gt;1,"Duplicate ID",IF(OR($B760="",$C760="",$D760="",$H760="",$I760="",$K760="",$L760="",$Q760=""),"Missing required field",IF(AND($K760="Closed",$P760=""),"Closed without Resolved At",IF(AND($P760&lt;&gt;"",$P760&lt;$B760),"Resolved before Reported",IF(AND($Q760&lt;&gt;"",$Q760&lt;$B760),"Last Updated before Reported","OK")))))))</f>
        <v/>
      </c>
    </row>
    <row r="761">
      <c r="A761" s="17" t="n"/>
      <c r="B761" s="41" t="n"/>
      <c r="C761" s="42" t="n"/>
      <c r="D761" s="17" t="n"/>
      <c r="E761" s="20" t="n"/>
      <c r="F761" s="17" t="n"/>
      <c r="G761" s="17" t="n"/>
      <c r="H761" s="17" t="n"/>
      <c r="I761" s="17" t="n"/>
      <c r="J761" s="41" t="n"/>
      <c r="K761" s="17" t="n"/>
      <c r="L761" s="17" t="n"/>
      <c r="M761" s="17" t="n"/>
      <c r="N761" s="20" t="n"/>
      <c r="O761" s="42" t="n"/>
      <c r="P761" s="41" t="n"/>
      <c r="Q761" s="41" t="n"/>
      <c r="R761" s="43" t="n"/>
      <c r="S761" s="22">
        <f>IF(COUNTA($A761:$R761)=0,"",IFERROR(IF($J761="","",MAX(0,ROUND((IF(OR($K761="Closed",$K761="Canceled"),IF($P761="",$Q761,$P761),'Settings'!$B$8)-$J761)*1440,0))),""))</f>
        <v/>
      </c>
      <c r="T761" s="44">
        <f>IF(COUNTA($A761:$R761)=0,"",IFERROR(IF($B761="","",MAX(0,ROUND((IF(OR($K761="Closed",$K761="Canceled"),IF($P761="",$Q761,$P761),'Settings'!$B$8)-$B761)*24,1))),""))</f>
        <v/>
      </c>
      <c r="U761" s="44">
        <f>IF(COUNTA($A761:$R761)=0,"",IFERROR(VLOOKUP($I761,'Settings'!$A$12:$B$15,2,FALSE),""))</f>
        <v/>
      </c>
      <c r="V761" s="45">
        <f>IF(COUNTA($A761:$R761)=0,"",IFERROR(IF(OR($B761="",$U761=""),"",$B761+$U761/24),""))</f>
        <v/>
      </c>
      <c r="W761" s="25">
        <f>IF(COUNTA($A761:$R761)=0,"",IFERROR(IF($V761="","",IF(OR($K761="Closed",$K761="Canceled"),IF(IF($P761="",$Q761,$P761)&lt;=$V761,"Met","Missed"),IF('Settings'!$B$8&gt;$V761,"Overdue","Within Target"))),""))</f>
        <v/>
      </c>
      <c r="X761" s="46">
        <f>IF(COUNTA($A761:$R761)=0,"",IFERROR(ROUND($S761/60*'Settings'!$B$5,2),0))</f>
        <v/>
      </c>
      <c r="Y761" s="46">
        <f>IF(COUNTA($A761:$R761)=0,"",IFERROR($R761+$X761,0))</f>
        <v/>
      </c>
      <c r="Z761" s="25">
        <f>IF(COUNTA($A761:$R761)=0,"",IFERROR(IF(OR($K761="Closed",$K761="Canceled"),"No",IF($O761="","Missing Due Date",IF(INT($O761)&lt;INT('Settings'!$B$8),"Overdue",IF(INT($O761)=INT('Settings'!$B$8),"Due Today",IF(INT($O761)&lt;=INT('Settings'!$B$8)+'Settings'!$B$6,"Due Soon","Upcoming"))))),"Check date"))</f>
        <v/>
      </c>
      <c r="AA761" s="27">
        <f>IF(COUNTA($A761:$R761)=0,"",IF($A761="","Missing ID",IF(COUNTIF($A$5:$A$1004,$A761)&gt;1,"Duplicate ID",IF(OR($B761="",$C761="",$D761="",$H761="",$I761="",$K761="",$L761="",$Q761=""),"Missing required field",IF(AND($K761="Closed",$P761=""),"Closed without Resolved At",IF(AND($P761&lt;&gt;"",$P761&lt;$B761),"Resolved before Reported",IF(AND($Q761&lt;&gt;"",$Q761&lt;$B761),"Last Updated before Reported","OK")))))))</f>
        <v/>
      </c>
    </row>
    <row r="762">
      <c r="A762" s="17" t="n"/>
      <c r="B762" s="41" t="n"/>
      <c r="C762" s="42" t="n"/>
      <c r="D762" s="17" t="n"/>
      <c r="E762" s="20" t="n"/>
      <c r="F762" s="17" t="n"/>
      <c r="G762" s="17" t="n"/>
      <c r="H762" s="17" t="n"/>
      <c r="I762" s="17" t="n"/>
      <c r="J762" s="41" t="n"/>
      <c r="K762" s="17" t="n"/>
      <c r="L762" s="17" t="n"/>
      <c r="M762" s="17" t="n"/>
      <c r="N762" s="20" t="n"/>
      <c r="O762" s="42" t="n"/>
      <c r="P762" s="41" t="n"/>
      <c r="Q762" s="41" t="n"/>
      <c r="R762" s="43" t="n"/>
      <c r="S762" s="22">
        <f>IF(COUNTA($A762:$R762)=0,"",IFERROR(IF($J762="","",MAX(0,ROUND((IF(OR($K762="Closed",$K762="Canceled"),IF($P762="",$Q762,$P762),'Settings'!$B$8)-$J762)*1440,0))),""))</f>
        <v/>
      </c>
      <c r="T762" s="44">
        <f>IF(COUNTA($A762:$R762)=0,"",IFERROR(IF($B762="","",MAX(0,ROUND((IF(OR($K762="Closed",$K762="Canceled"),IF($P762="",$Q762,$P762),'Settings'!$B$8)-$B762)*24,1))),""))</f>
        <v/>
      </c>
      <c r="U762" s="44">
        <f>IF(COUNTA($A762:$R762)=0,"",IFERROR(VLOOKUP($I762,'Settings'!$A$12:$B$15,2,FALSE),""))</f>
        <v/>
      </c>
      <c r="V762" s="45">
        <f>IF(COUNTA($A762:$R762)=0,"",IFERROR(IF(OR($B762="",$U762=""),"",$B762+$U762/24),""))</f>
        <v/>
      </c>
      <c r="W762" s="25">
        <f>IF(COUNTA($A762:$R762)=0,"",IFERROR(IF($V762="","",IF(OR($K762="Closed",$K762="Canceled"),IF(IF($P762="",$Q762,$P762)&lt;=$V762,"Met","Missed"),IF('Settings'!$B$8&gt;$V762,"Overdue","Within Target"))),""))</f>
        <v/>
      </c>
      <c r="X762" s="46">
        <f>IF(COUNTA($A762:$R762)=0,"",IFERROR(ROUND($S762/60*'Settings'!$B$5,2),0))</f>
        <v/>
      </c>
      <c r="Y762" s="46">
        <f>IF(COUNTA($A762:$R762)=0,"",IFERROR($R762+$X762,0))</f>
        <v/>
      </c>
      <c r="Z762" s="25">
        <f>IF(COUNTA($A762:$R762)=0,"",IFERROR(IF(OR($K762="Closed",$K762="Canceled"),"No",IF($O762="","Missing Due Date",IF(INT($O762)&lt;INT('Settings'!$B$8),"Overdue",IF(INT($O762)=INT('Settings'!$B$8),"Due Today",IF(INT($O762)&lt;=INT('Settings'!$B$8)+'Settings'!$B$6,"Due Soon","Upcoming"))))),"Check date"))</f>
        <v/>
      </c>
      <c r="AA762" s="27">
        <f>IF(COUNTA($A762:$R762)=0,"",IF($A762="","Missing ID",IF(COUNTIF($A$5:$A$1004,$A762)&gt;1,"Duplicate ID",IF(OR($B762="",$C762="",$D762="",$H762="",$I762="",$K762="",$L762="",$Q762=""),"Missing required field",IF(AND($K762="Closed",$P762=""),"Closed without Resolved At",IF(AND($P762&lt;&gt;"",$P762&lt;$B762),"Resolved before Reported",IF(AND($Q762&lt;&gt;"",$Q762&lt;$B762),"Last Updated before Reported","OK")))))))</f>
        <v/>
      </c>
    </row>
    <row r="763">
      <c r="A763" s="17" t="n"/>
      <c r="B763" s="41" t="n"/>
      <c r="C763" s="42" t="n"/>
      <c r="D763" s="17" t="n"/>
      <c r="E763" s="20" t="n"/>
      <c r="F763" s="17" t="n"/>
      <c r="G763" s="17" t="n"/>
      <c r="H763" s="17" t="n"/>
      <c r="I763" s="17" t="n"/>
      <c r="J763" s="41" t="n"/>
      <c r="K763" s="17" t="n"/>
      <c r="L763" s="17" t="n"/>
      <c r="M763" s="17" t="n"/>
      <c r="N763" s="20" t="n"/>
      <c r="O763" s="42" t="n"/>
      <c r="P763" s="41" t="n"/>
      <c r="Q763" s="41" t="n"/>
      <c r="R763" s="43" t="n"/>
      <c r="S763" s="22">
        <f>IF(COUNTA($A763:$R763)=0,"",IFERROR(IF($J763="","",MAX(0,ROUND((IF(OR($K763="Closed",$K763="Canceled"),IF($P763="",$Q763,$P763),'Settings'!$B$8)-$J763)*1440,0))),""))</f>
        <v/>
      </c>
      <c r="T763" s="44">
        <f>IF(COUNTA($A763:$R763)=0,"",IFERROR(IF($B763="","",MAX(0,ROUND((IF(OR($K763="Closed",$K763="Canceled"),IF($P763="",$Q763,$P763),'Settings'!$B$8)-$B763)*24,1))),""))</f>
        <v/>
      </c>
      <c r="U763" s="44">
        <f>IF(COUNTA($A763:$R763)=0,"",IFERROR(VLOOKUP($I763,'Settings'!$A$12:$B$15,2,FALSE),""))</f>
        <v/>
      </c>
      <c r="V763" s="45">
        <f>IF(COUNTA($A763:$R763)=0,"",IFERROR(IF(OR($B763="",$U763=""),"",$B763+$U763/24),""))</f>
        <v/>
      </c>
      <c r="W763" s="25">
        <f>IF(COUNTA($A763:$R763)=0,"",IFERROR(IF($V763="","",IF(OR($K763="Closed",$K763="Canceled"),IF(IF($P763="",$Q763,$P763)&lt;=$V763,"Met","Missed"),IF('Settings'!$B$8&gt;$V763,"Overdue","Within Target"))),""))</f>
        <v/>
      </c>
      <c r="X763" s="46">
        <f>IF(COUNTA($A763:$R763)=0,"",IFERROR(ROUND($S763/60*'Settings'!$B$5,2),0))</f>
        <v/>
      </c>
      <c r="Y763" s="46">
        <f>IF(COUNTA($A763:$R763)=0,"",IFERROR($R763+$X763,0))</f>
        <v/>
      </c>
      <c r="Z763" s="25">
        <f>IF(COUNTA($A763:$R763)=0,"",IFERROR(IF(OR($K763="Closed",$K763="Canceled"),"No",IF($O763="","Missing Due Date",IF(INT($O763)&lt;INT('Settings'!$B$8),"Overdue",IF(INT($O763)=INT('Settings'!$B$8),"Due Today",IF(INT($O763)&lt;=INT('Settings'!$B$8)+'Settings'!$B$6,"Due Soon","Upcoming"))))),"Check date"))</f>
        <v/>
      </c>
      <c r="AA763" s="27">
        <f>IF(COUNTA($A763:$R763)=0,"",IF($A763="","Missing ID",IF(COUNTIF($A$5:$A$1004,$A763)&gt;1,"Duplicate ID",IF(OR($B763="",$C763="",$D763="",$H763="",$I763="",$K763="",$L763="",$Q763=""),"Missing required field",IF(AND($K763="Closed",$P763=""),"Closed without Resolved At",IF(AND($P763&lt;&gt;"",$P763&lt;$B763),"Resolved before Reported",IF(AND($Q763&lt;&gt;"",$Q763&lt;$B763),"Last Updated before Reported","OK")))))))</f>
        <v/>
      </c>
    </row>
    <row r="764">
      <c r="A764" s="17" t="n"/>
      <c r="B764" s="41" t="n"/>
      <c r="C764" s="42" t="n"/>
      <c r="D764" s="17" t="n"/>
      <c r="E764" s="20" t="n"/>
      <c r="F764" s="17" t="n"/>
      <c r="G764" s="17" t="n"/>
      <c r="H764" s="17" t="n"/>
      <c r="I764" s="17" t="n"/>
      <c r="J764" s="41" t="n"/>
      <c r="K764" s="17" t="n"/>
      <c r="L764" s="17" t="n"/>
      <c r="M764" s="17" t="n"/>
      <c r="N764" s="20" t="n"/>
      <c r="O764" s="42" t="n"/>
      <c r="P764" s="41" t="n"/>
      <c r="Q764" s="41" t="n"/>
      <c r="R764" s="43" t="n"/>
      <c r="S764" s="22">
        <f>IF(COUNTA($A764:$R764)=0,"",IFERROR(IF($J764="","",MAX(0,ROUND((IF(OR($K764="Closed",$K764="Canceled"),IF($P764="",$Q764,$P764),'Settings'!$B$8)-$J764)*1440,0))),""))</f>
        <v/>
      </c>
      <c r="T764" s="44">
        <f>IF(COUNTA($A764:$R764)=0,"",IFERROR(IF($B764="","",MAX(0,ROUND((IF(OR($K764="Closed",$K764="Canceled"),IF($P764="",$Q764,$P764),'Settings'!$B$8)-$B764)*24,1))),""))</f>
        <v/>
      </c>
      <c r="U764" s="44">
        <f>IF(COUNTA($A764:$R764)=0,"",IFERROR(VLOOKUP($I764,'Settings'!$A$12:$B$15,2,FALSE),""))</f>
        <v/>
      </c>
      <c r="V764" s="45">
        <f>IF(COUNTA($A764:$R764)=0,"",IFERROR(IF(OR($B764="",$U764=""),"",$B764+$U764/24),""))</f>
        <v/>
      </c>
      <c r="W764" s="25">
        <f>IF(COUNTA($A764:$R764)=0,"",IFERROR(IF($V764="","",IF(OR($K764="Closed",$K764="Canceled"),IF(IF($P764="",$Q764,$P764)&lt;=$V764,"Met","Missed"),IF('Settings'!$B$8&gt;$V764,"Overdue","Within Target"))),""))</f>
        <v/>
      </c>
      <c r="X764" s="46">
        <f>IF(COUNTA($A764:$R764)=0,"",IFERROR(ROUND($S764/60*'Settings'!$B$5,2),0))</f>
        <v/>
      </c>
      <c r="Y764" s="46">
        <f>IF(COUNTA($A764:$R764)=0,"",IFERROR($R764+$X764,0))</f>
        <v/>
      </c>
      <c r="Z764" s="25">
        <f>IF(COUNTA($A764:$R764)=0,"",IFERROR(IF(OR($K764="Closed",$K764="Canceled"),"No",IF($O764="","Missing Due Date",IF(INT($O764)&lt;INT('Settings'!$B$8),"Overdue",IF(INT($O764)=INT('Settings'!$B$8),"Due Today",IF(INT($O764)&lt;=INT('Settings'!$B$8)+'Settings'!$B$6,"Due Soon","Upcoming"))))),"Check date"))</f>
        <v/>
      </c>
      <c r="AA764" s="27">
        <f>IF(COUNTA($A764:$R764)=0,"",IF($A764="","Missing ID",IF(COUNTIF($A$5:$A$1004,$A764)&gt;1,"Duplicate ID",IF(OR($B764="",$C764="",$D764="",$H764="",$I764="",$K764="",$L764="",$Q764=""),"Missing required field",IF(AND($K764="Closed",$P764=""),"Closed without Resolved At",IF(AND($P764&lt;&gt;"",$P764&lt;$B764),"Resolved before Reported",IF(AND($Q764&lt;&gt;"",$Q764&lt;$B764),"Last Updated before Reported","OK")))))))</f>
        <v/>
      </c>
    </row>
    <row r="765">
      <c r="A765" s="17" t="n"/>
      <c r="B765" s="41" t="n"/>
      <c r="C765" s="42" t="n"/>
      <c r="D765" s="17" t="n"/>
      <c r="E765" s="20" t="n"/>
      <c r="F765" s="17" t="n"/>
      <c r="G765" s="17" t="n"/>
      <c r="H765" s="17" t="n"/>
      <c r="I765" s="17" t="n"/>
      <c r="J765" s="41" t="n"/>
      <c r="K765" s="17" t="n"/>
      <c r="L765" s="17" t="n"/>
      <c r="M765" s="17" t="n"/>
      <c r="N765" s="20" t="n"/>
      <c r="O765" s="42" t="n"/>
      <c r="P765" s="41" t="n"/>
      <c r="Q765" s="41" t="n"/>
      <c r="R765" s="43" t="n"/>
      <c r="S765" s="22">
        <f>IF(COUNTA($A765:$R765)=0,"",IFERROR(IF($J765="","",MAX(0,ROUND((IF(OR($K765="Closed",$K765="Canceled"),IF($P765="",$Q765,$P765),'Settings'!$B$8)-$J765)*1440,0))),""))</f>
        <v/>
      </c>
      <c r="T765" s="44">
        <f>IF(COUNTA($A765:$R765)=0,"",IFERROR(IF($B765="","",MAX(0,ROUND((IF(OR($K765="Closed",$K765="Canceled"),IF($P765="",$Q765,$P765),'Settings'!$B$8)-$B765)*24,1))),""))</f>
        <v/>
      </c>
      <c r="U765" s="44">
        <f>IF(COUNTA($A765:$R765)=0,"",IFERROR(VLOOKUP($I765,'Settings'!$A$12:$B$15,2,FALSE),""))</f>
        <v/>
      </c>
      <c r="V765" s="45">
        <f>IF(COUNTA($A765:$R765)=0,"",IFERROR(IF(OR($B765="",$U765=""),"",$B765+$U765/24),""))</f>
        <v/>
      </c>
      <c r="W765" s="25">
        <f>IF(COUNTA($A765:$R765)=0,"",IFERROR(IF($V765="","",IF(OR($K765="Closed",$K765="Canceled"),IF(IF($P765="",$Q765,$P765)&lt;=$V765,"Met","Missed"),IF('Settings'!$B$8&gt;$V765,"Overdue","Within Target"))),""))</f>
        <v/>
      </c>
      <c r="X765" s="46">
        <f>IF(COUNTA($A765:$R765)=0,"",IFERROR(ROUND($S765/60*'Settings'!$B$5,2),0))</f>
        <v/>
      </c>
      <c r="Y765" s="46">
        <f>IF(COUNTA($A765:$R765)=0,"",IFERROR($R765+$X765,0))</f>
        <v/>
      </c>
      <c r="Z765" s="25">
        <f>IF(COUNTA($A765:$R765)=0,"",IFERROR(IF(OR($K765="Closed",$K765="Canceled"),"No",IF($O765="","Missing Due Date",IF(INT($O765)&lt;INT('Settings'!$B$8),"Overdue",IF(INT($O765)=INT('Settings'!$B$8),"Due Today",IF(INT($O765)&lt;=INT('Settings'!$B$8)+'Settings'!$B$6,"Due Soon","Upcoming"))))),"Check date"))</f>
        <v/>
      </c>
      <c r="AA765" s="27">
        <f>IF(COUNTA($A765:$R765)=0,"",IF($A765="","Missing ID",IF(COUNTIF($A$5:$A$1004,$A765)&gt;1,"Duplicate ID",IF(OR($B765="",$C765="",$D765="",$H765="",$I765="",$K765="",$L765="",$Q765=""),"Missing required field",IF(AND($K765="Closed",$P765=""),"Closed without Resolved At",IF(AND($P765&lt;&gt;"",$P765&lt;$B765),"Resolved before Reported",IF(AND($Q765&lt;&gt;"",$Q765&lt;$B765),"Last Updated before Reported","OK")))))))</f>
        <v/>
      </c>
    </row>
    <row r="766">
      <c r="A766" s="17" t="n"/>
      <c r="B766" s="41" t="n"/>
      <c r="C766" s="42" t="n"/>
      <c r="D766" s="17" t="n"/>
      <c r="E766" s="20" t="n"/>
      <c r="F766" s="17" t="n"/>
      <c r="G766" s="17" t="n"/>
      <c r="H766" s="17" t="n"/>
      <c r="I766" s="17" t="n"/>
      <c r="J766" s="41" t="n"/>
      <c r="K766" s="17" t="n"/>
      <c r="L766" s="17" t="n"/>
      <c r="M766" s="17" t="n"/>
      <c r="N766" s="20" t="n"/>
      <c r="O766" s="42" t="n"/>
      <c r="P766" s="41" t="n"/>
      <c r="Q766" s="41" t="n"/>
      <c r="R766" s="43" t="n"/>
      <c r="S766" s="22">
        <f>IF(COUNTA($A766:$R766)=0,"",IFERROR(IF($J766="","",MAX(0,ROUND((IF(OR($K766="Closed",$K766="Canceled"),IF($P766="",$Q766,$P766),'Settings'!$B$8)-$J766)*1440,0))),""))</f>
        <v/>
      </c>
      <c r="T766" s="44">
        <f>IF(COUNTA($A766:$R766)=0,"",IFERROR(IF($B766="","",MAX(0,ROUND((IF(OR($K766="Closed",$K766="Canceled"),IF($P766="",$Q766,$P766),'Settings'!$B$8)-$B766)*24,1))),""))</f>
        <v/>
      </c>
      <c r="U766" s="44">
        <f>IF(COUNTA($A766:$R766)=0,"",IFERROR(VLOOKUP($I766,'Settings'!$A$12:$B$15,2,FALSE),""))</f>
        <v/>
      </c>
      <c r="V766" s="45">
        <f>IF(COUNTA($A766:$R766)=0,"",IFERROR(IF(OR($B766="",$U766=""),"",$B766+$U766/24),""))</f>
        <v/>
      </c>
      <c r="W766" s="25">
        <f>IF(COUNTA($A766:$R766)=0,"",IFERROR(IF($V766="","",IF(OR($K766="Closed",$K766="Canceled"),IF(IF($P766="",$Q766,$P766)&lt;=$V766,"Met","Missed"),IF('Settings'!$B$8&gt;$V766,"Overdue","Within Target"))),""))</f>
        <v/>
      </c>
      <c r="X766" s="46">
        <f>IF(COUNTA($A766:$R766)=0,"",IFERROR(ROUND($S766/60*'Settings'!$B$5,2),0))</f>
        <v/>
      </c>
      <c r="Y766" s="46">
        <f>IF(COUNTA($A766:$R766)=0,"",IFERROR($R766+$X766,0))</f>
        <v/>
      </c>
      <c r="Z766" s="25">
        <f>IF(COUNTA($A766:$R766)=0,"",IFERROR(IF(OR($K766="Closed",$K766="Canceled"),"No",IF($O766="","Missing Due Date",IF(INT($O766)&lt;INT('Settings'!$B$8),"Overdue",IF(INT($O766)=INT('Settings'!$B$8),"Due Today",IF(INT($O766)&lt;=INT('Settings'!$B$8)+'Settings'!$B$6,"Due Soon","Upcoming"))))),"Check date"))</f>
        <v/>
      </c>
      <c r="AA766" s="27">
        <f>IF(COUNTA($A766:$R766)=0,"",IF($A766="","Missing ID",IF(COUNTIF($A$5:$A$1004,$A766)&gt;1,"Duplicate ID",IF(OR($B766="",$C766="",$D766="",$H766="",$I766="",$K766="",$L766="",$Q766=""),"Missing required field",IF(AND($K766="Closed",$P766=""),"Closed without Resolved At",IF(AND($P766&lt;&gt;"",$P766&lt;$B766),"Resolved before Reported",IF(AND($Q766&lt;&gt;"",$Q766&lt;$B766),"Last Updated before Reported","OK")))))))</f>
        <v/>
      </c>
    </row>
    <row r="767">
      <c r="A767" s="17" t="n"/>
      <c r="B767" s="41" t="n"/>
      <c r="C767" s="42" t="n"/>
      <c r="D767" s="17" t="n"/>
      <c r="E767" s="20" t="n"/>
      <c r="F767" s="17" t="n"/>
      <c r="G767" s="17" t="n"/>
      <c r="H767" s="17" t="n"/>
      <c r="I767" s="17" t="n"/>
      <c r="J767" s="41" t="n"/>
      <c r="K767" s="17" t="n"/>
      <c r="L767" s="17" t="n"/>
      <c r="M767" s="17" t="n"/>
      <c r="N767" s="20" t="n"/>
      <c r="O767" s="42" t="n"/>
      <c r="P767" s="41" t="n"/>
      <c r="Q767" s="41" t="n"/>
      <c r="R767" s="43" t="n"/>
      <c r="S767" s="22">
        <f>IF(COUNTA($A767:$R767)=0,"",IFERROR(IF($J767="","",MAX(0,ROUND((IF(OR($K767="Closed",$K767="Canceled"),IF($P767="",$Q767,$P767),'Settings'!$B$8)-$J767)*1440,0))),""))</f>
        <v/>
      </c>
      <c r="T767" s="44">
        <f>IF(COUNTA($A767:$R767)=0,"",IFERROR(IF($B767="","",MAX(0,ROUND((IF(OR($K767="Closed",$K767="Canceled"),IF($P767="",$Q767,$P767),'Settings'!$B$8)-$B767)*24,1))),""))</f>
        <v/>
      </c>
      <c r="U767" s="44">
        <f>IF(COUNTA($A767:$R767)=0,"",IFERROR(VLOOKUP($I767,'Settings'!$A$12:$B$15,2,FALSE),""))</f>
        <v/>
      </c>
      <c r="V767" s="45">
        <f>IF(COUNTA($A767:$R767)=0,"",IFERROR(IF(OR($B767="",$U767=""),"",$B767+$U767/24),""))</f>
        <v/>
      </c>
      <c r="W767" s="25">
        <f>IF(COUNTA($A767:$R767)=0,"",IFERROR(IF($V767="","",IF(OR($K767="Closed",$K767="Canceled"),IF(IF($P767="",$Q767,$P767)&lt;=$V767,"Met","Missed"),IF('Settings'!$B$8&gt;$V767,"Overdue","Within Target"))),""))</f>
        <v/>
      </c>
      <c r="X767" s="46">
        <f>IF(COUNTA($A767:$R767)=0,"",IFERROR(ROUND($S767/60*'Settings'!$B$5,2),0))</f>
        <v/>
      </c>
      <c r="Y767" s="46">
        <f>IF(COUNTA($A767:$R767)=0,"",IFERROR($R767+$X767,0))</f>
        <v/>
      </c>
      <c r="Z767" s="25">
        <f>IF(COUNTA($A767:$R767)=0,"",IFERROR(IF(OR($K767="Closed",$K767="Canceled"),"No",IF($O767="","Missing Due Date",IF(INT($O767)&lt;INT('Settings'!$B$8),"Overdue",IF(INT($O767)=INT('Settings'!$B$8),"Due Today",IF(INT($O767)&lt;=INT('Settings'!$B$8)+'Settings'!$B$6,"Due Soon","Upcoming"))))),"Check date"))</f>
        <v/>
      </c>
      <c r="AA767" s="27">
        <f>IF(COUNTA($A767:$R767)=0,"",IF($A767="","Missing ID",IF(COUNTIF($A$5:$A$1004,$A767)&gt;1,"Duplicate ID",IF(OR($B767="",$C767="",$D767="",$H767="",$I767="",$K767="",$L767="",$Q767=""),"Missing required field",IF(AND($K767="Closed",$P767=""),"Closed without Resolved At",IF(AND($P767&lt;&gt;"",$P767&lt;$B767),"Resolved before Reported",IF(AND($Q767&lt;&gt;"",$Q767&lt;$B767),"Last Updated before Reported","OK")))))))</f>
        <v/>
      </c>
    </row>
    <row r="768">
      <c r="A768" s="17" t="n"/>
      <c r="B768" s="41" t="n"/>
      <c r="C768" s="42" t="n"/>
      <c r="D768" s="17" t="n"/>
      <c r="E768" s="20" t="n"/>
      <c r="F768" s="17" t="n"/>
      <c r="G768" s="17" t="n"/>
      <c r="H768" s="17" t="n"/>
      <c r="I768" s="17" t="n"/>
      <c r="J768" s="41" t="n"/>
      <c r="K768" s="17" t="n"/>
      <c r="L768" s="17" t="n"/>
      <c r="M768" s="17" t="n"/>
      <c r="N768" s="20" t="n"/>
      <c r="O768" s="42" t="n"/>
      <c r="P768" s="41" t="n"/>
      <c r="Q768" s="41" t="n"/>
      <c r="R768" s="43" t="n"/>
      <c r="S768" s="22">
        <f>IF(COUNTA($A768:$R768)=0,"",IFERROR(IF($J768="","",MAX(0,ROUND((IF(OR($K768="Closed",$K768="Canceled"),IF($P768="",$Q768,$P768),'Settings'!$B$8)-$J768)*1440,0))),""))</f>
        <v/>
      </c>
      <c r="T768" s="44">
        <f>IF(COUNTA($A768:$R768)=0,"",IFERROR(IF($B768="","",MAX(0,ROUND((IF(OR($K768="Closed",$K768="Canceled"),IF($P768="",$Q768,$P768),'Settings'!$B$8)-$B768)*24,1))),""))</f>
        <v/>
      </c>
      <c r="U768" s="44">
        <f>IF(COUNTA($A768:$R768)=0,"",IFERROR(VLOOKUP($I768,'Settings'!$A$12:$B$15,2,FALSE),""))</f>
        <v/>
      </c>
      <c r="V768" s="45">
        <f>IF(COUNTA($A768:$R768)=0,"",IFERROR(IF(OR($B768="",$U768=""),"",$B768+$U768/24),""))</f>
        <v/>
      </c>
      <c r="W768" s="25">
        <f>IF(COUNTA($A768:$R768)=0,"",IFERROR(IF($V768="","",IF(OR($K768="Closed",$K768="Canceled"),IF(IF($P768="",$Q768,$P768)&lt;=$V768,"Met","Missed"),IF('Settings'!$B$8&gt;$V768,"Overdue","Within Target"))),""))</f>
        <v/>
      </c>
      <c r="X768" s="46">
        <f>IF(COUNTA($A768:$R768)=0,"",IFERROR(ROUND($S768/60*'Settings'!$B$5,2),0))</f>
        <v/>
      </c>
      <c r="Y768" s="46">
        <f>IF(COUNTA($A768:$R768)=0,"",IFERROR($R768+$X768,0))</f>
        <v/>
      </c>
      <c r="Z768" s="25">
        <f>IF(COUNTA($A768:$R768)=0,"",IFERROR(IF(OR($K768="Closed",$K768="Canceled"),"No",IF($O768="","Missing Due Date",IF(INT($O768)&lt;INT('Settings'!$B$8),"Overdue",IF(INT($O768)=INT('Settings'!$B$8),"Due Today",IF(INT($O768)&lt;=INT('Settings'!$B$8)+'Settings'!$B$6,"Due Soon","Upcoming"))))),"Check date"))</f>
        <v/>
      </c>
      <c r="AA768" s="27">
        <f>IF(COUNTA($A768:$R768)=0,"",IF($A768="","Missing ID",IF(COUNTIF($A$5:$A$1004,$A768)&gt;1,"Duplicate ID",IF(OR($B768="",$C768="",$D768="",$H768="",$I768="",$K768="",$L768="",$Q768=""),"Missing required field",IF(AND($K768="Closed",$P768=""),"Closed without Resolved At",IF(AND($P768&lt;&gt;"",$P768&lt;$B768),"Resolved before Reported",IF(AND($Q768&lt;&gt;"",$Q768&lt;$B768),"Last Updated before Reported","OK")))))))</f>
        <v/>
      </c>
    </row>
    <row r="769">
      <c r="A769" s="17" t="n"/>
      <c r="B769" s="41" t="n"/>
      <c r="C769" s="42" t="n"/>
      <c r="D769" s="17" t="n"/>
      <c r="E769" s="20" t="n"/>
      <c r="F769" s="17" t="n"/>
      <c r="G769" s="17" t="n"/>
      <c r="H769" s="17" t="n"/>
      <c r="I769" s="17" t="n"/>
      <c r="J769" s="41" t="n"/>
      <c r="K769" s="17" t="n"/>
      <c r="L769" s="17" t="n"/>
      <c r="M769" s="17" t="n"/>
      <c r="N769" s="20" t="n"/>
      <c r="O769" s="42" t="n"/>
      <c r="P769" s="41" t="n"/>
      <c r="Q769" s="41" t="n"/>
      <c r="R769" s="43" t="n"/>
      <c r="S769" s="22">
        <f>IF(COUNTA($A769:$R769)=0,"",IFERROR(IF($J769="","",MAX(0,ROUND((IF(OR($K769="Closed",$K769="Canceled"),IF($P769="",$Q769,$P769),'Settings'!$B$8)-$J769)*1440,0))),""))</f>
        <v/>
      </c>
      <c r="T769" s="44">
        <f>IF(COUNTA($A769:$R769)=0,"",IFERROR(IF($B769="","",MAX(0,ROUND((IF(OR($K769="Closed",$K769="Canceled"),IF($P769="",$Q769,$P769),'Settings'!$B$8)-$B769)*24,1))),""))</f>
        <v/>
      </c>
      <c r="U769" s="44">
        <f>IF(COUNTA($A769:$R769)=0,"",IFERROR(VLOOKUP($I769,'Settings'!$A$12:$B$15,2,FALSE),""))</f>
        <v/>
      </c>
      <c r="V769" s="45">
        <f>IF(COUNTA($A769:$R769)=0,"",IFERROR(IF(OR($B769="",$U769=""),"",$B769+$U769/24),""))</f>
        <v/>
      </c>
      <c r="W769" s="25">
        <f>IF(COUNTA($A769:$R769)=0,"",IFERROR(IF($V769="","",IF(OR($K769="Closed",$K769="Canceled"),IF(IF($P769="",$Q769,$P769)&lt;=$V769,"Met","Missed"),IF('Settings'!$B$8&gt;$V769,"Overdue","Within Target"))),""))</f>
        <v/>
      </c>
      <c r="X769" s="46">
        <f>IF(COUNTA($A769:$R769)=0,"",IFERROR(ROUND($S769/60*'Settings'!$B$5,2),0))</f>
        <v/>
      </c>
      <c r="Y769" s="46">
        <f>IF(COUNTA($A769:$R769)=0,"",IFERROR($R769+$X769,0))</f>
        <v/>
      </c>
      <c r="Z769" s="25">
        <f>IF(COUNTA($A769:$R769)=0,"",IFERROR(IF(OR($K769="Closed",$K769="Canceled"),"No",IF($O769="","Missing Due Date",IF(INT($O769)&lt;INT('Settings'!$B$8),"Overdue",IF(INT($O769)=INT('Settings'!$B$8),"Due Today",IF(INT($O769)&lt;=INT('Settings'!$B$8)+'Settings'!$B$6,"Due Soon","Upcoming"))))),"Check date"))</f>
        <v/>
      </c>
      <c r="AA769" s="27">
        <f>IF(COUNTA($A769:$R769)=0,"",IF($A769="","Missing ID",IF(COUNTIF($A$5:$A$1004,$A769)&gt;1,"Duplicate ID",IF(OR($B769="",$C769="",$D769="",$H769="",$I769="",$K769="",$L769="",$Q769=""),"Missing required field",IF(AND($K769="Closed",$P769=""),"Closed without Resolved At",IF(AND($P769&lt;&gt;"",$P769&lt;$B769),"Resolved before Reported",IF(AND($Q769&lt;&gt;"",$Q769&lt;$B769),"Last Updated before Reported","OK")))))))</f>
        <v/>
      </c>
    </row>
    <row r="770">
      <c r="A770" s="17" t="n"/>
      <c r="B770" s="41" t="n"/>
      <c r="C770" s="42" t="n"/>
      <c r="D770" s="17" t="n"/>
      <c r="E770" s="20" t="n"/>
      <c r="F770" s="17" t="n"/>
      <c r="G770" s="17" t="n"/>
      <c r="H770" s="17" t="n"/>
      <c r="I770" s="17" t="n"/>
      <c r="J770" s="41" t="n"/>
      <c r="K770" s="17" t="n"/>
      <c r="L770" s="17" t="n"/>
      <c r="M770" s="17" t="n"/>
      <c r="N770" s="20" t="n"/>
      <c r="O770" s="42" t="n"/>
      <c r="P770" s="41" t="n"/>
      <c r="Q770" s="41" t="n"/>
      <c r="R770" s="43" t="n"/>
      <c r="S770" s="22">
        <f>IF(COUNTA($A770:$R770)=0,"",IFERROR(IF($J770="","",MAX(0,ROUND((IF(OR($K770="Closed",$K770="Canceled"),IF($P770="",$Q770,$P770),'Settings'!$B$8)-$J770)*1440,0))),""))</f>
        <v/>
      </c>
      <c r="T770" s="44">
        <f>IF(COUNTA($A770:$R770)=0,"",IFERROR(IF($B770="","",MAX(0,ROUND((IF(OR($K770="Closed",$K770="Canceled"),IF($P770="",$Q770,$P770),'Settings'!$B$8)-$B770)*24,1))),""))</f>
        <v/>
      </c>
      <c r="U770" s="44">
        <f>IF(COUNTA($A770:$R770)=0,"",IFERROR(VLOOKUP($I770,'Settings'!$A$12:$B$15,2,FALSE),""))</f>
        <v/>
      </c>
      <c r="V770" s="45">
        <f>IF(COUNTA($A770:$R770)=0,"",IFERROR(IF(OR($B770="",$U770=""),"",$B770+$U770/24),""))</f>
        <v/>
      </c>
      <c r="W770" s="25">
        <f>IF(COUNTA($A770:$R770)=0,"",IFERROR(IF($V770="","",IF(OR($K770="Closed",$K770="Canceled"),IF(IF($P770="",$Q770,$P770)&lt;=$V770,"Met","Missed"),IF('Settings'!$B$8&gt;$V770,"Overdue","Within Target"))),""))</f>
        <v/>
      </c>
      <c r="X770" s="46">
        <f>IF(COUNTA($A770:$R770)=0,"",IFERROR(ROUND($S770/60*'Settings'!$B$5,2),0))</f>
        <v/>
      </c>
      <c r="Y770" s="46">
        <f>IF(COUNTA($A770:$R770)=0,"",IFERROR($R770+$X770,0))</f>
        <v/>
      </c>
      <c r="Z770" s="25">
        <f>IF(COUNTA($A770:$R770)=0,"",IFERROR(IF(OR($K770="Closed",$K770="Canceled"),"No",IF($O770="","Missing Due Date",IF(INT($O770)&lt;INT('Settings'!$B$8),"Overdue",IF(INT($O770)=INT('Settings'!$B$8),"Due Today",IF(INT($O770)&lt;=INT('Settings'!$B$8)+'Settings'!$B$6,"Due Soon","Upcoming"))))),"Check date"))</f>
        <v/>
      </c>
      <c r="AA770" s="27">
        <f>IF(COUNTA($A770:$R770)=0,"",IF($A770="","Missing ID",IF(COUNTIF($A$5:$A$1004,$A770)&gt;1,"Duplicate ID",IF(OR($B770="",$C770="",$D770="",$H770="",$I770="",$K770="",$L770="",$Q770=""),"Missing required field",IF(AND($K770="Closed",$P770=""),"Closed without Resolved At",IF(AND($P770&lt;&gt;"",$P770&lt;$B770),"Resolved before Reported",IF(AND($Q770&lt;&gt;"",$Q770&lt;$B770),"Last Updated before Reported","OK")))))))</f>
        <v/>
      </c>
    </row>
    <row r="771">
      <c r="A771" s="17" t="n"/>
      <c r="B771" s="41" t="n"/>
      <c r="C771" s="42" t="n"/>
      <c r="D771" s="17" t="n"/>
      <c r="E771" s="20" t="n"/>
      <c r="F771" s="17" t="n"/>
      <c r="G771" s="17" t="n"/>
      <c r="H771" s="17" t="n"/>
      <c r="I771" s="17" t="n"/>
      <c r="J771" s="41" t="n"/>
      <c r="K771" s="17" t="n"/>
      <c r="L771" s="17" t="n"/>
      <c r="M771" s="17" t="n"/>
      <c r="N771" s="20" t="n"/>
      <c r="O771" s="42" t="n"/>
      <c r="P771" s="41" t="n"/>
      <c r="Q771" s="41" t="n"/>
      <c r="R771" s="43" t="n"/>
      <c r="S771" s="22">
        <f>IF(COUNTA($A771:$R771)=0,"",IFERROR(IF($J771="","",MAX(0,ROUND((IF(OR($K771="Closed",$K771="Canceled"),IF($P771="",$Q771,$P771),'Settings'!$B$8)-$J771)*1440,0))),""))</f>
        <v/>
      </c>
      <c r="T771" s="44">
        <f>IF(COUNTA($A771:$R771)=0,"",IFERROR(IF($B771="","",MAX(0,ROUND((IF(OR($K771="Closed",$K771="Canceled"),IF($P771="",$Q771,$P771),'Settings'!$B$8)-$B771)*24,1))),""))</f>
        <v/>
      </c>
      <c r="U771" s="44">
        <f>IF(COUNTA($A771:$R771)=0,"",IFERROR(VLOOKUP($I771,'Settings'!$A$12:$B$15,2,FALSE),""))</f>
        <v/>
      </c>
      <c r="V771" s="45">
        <f>IF(COUNTA($A771:$R771)=0,"",IFERROR(IF(OR($B771="",$U771=""),"",$B771+$U771/24),""))</f>
        <v/>
      </c>
      <c r="W771" s="25">
        <f>IF(COUNTA($A771:$R771)=0,"",IFERROR(IF($V771="","",IF(OR($K771="Closed",$K771="Canceled"),IF(IF($P771="",$Q771,$P771)&lt;=$V771,"Met","Missed"),IF('Settings'!$B$8&gt;$V771,"Overdue","Within Target"))),""))</f>
        <v/>
      </c>
      <c r="X771" s="46">
        <f>IF(COUNTA($A771:$R771)=0,"",IFERROR(ROUND($S771/60*'Settings'!$B$5,2),0))</f>
        <v/>
      </c>
      <c r="Y771" s="46">
        <f>IF(COUNTA($A771:$R771)=0,"",IFERROR($R771+$X771,0))</f>
        <v/>
      </c>
      <c r="Z771" s="25">
        <f>IF(COUNTA($A771:$R771)=0,"",IFERROR(IF(OR($K771="Closed",$K771="Canceled"),"No",IF($O771="","Missing Due Date",IF(INT($O771)&lt;INT('Settings'!$B$8),"Overdue",IF(INT($O771)=INT('Settings'!$B$8),"Due Today",IF(INT($O771)&lt;=INT('Settings'!$B$8)+'Settings'!$B$6,"Due Soon","Upcoming"))))),"Check date"))</f>
        <v/>
      </c>
      <c r="AA771" s="27">
        <f>IF(COUNTA($A771:$R771)=0,"",IF($A771="","Missing ID",IF(COUNTIF($A$5:$A$1004,$A771)&gt;1,"Duplicate ID",IF(OR($B771="",$C771="",$D771="",$H771="",$I771="",$K771="",$L771="",$Q771=""),"Missing required field",IF(AND($K771="Closed",$P771=""),"Closed without Resolved At",IF(AND($P771&lt;&gt;"",$P771&lt;$B771),"Resolved before Reported",IF(AND($Q771&lt;&gt;"",$Q771&lt;$B771),"Last Updated before Reported","OK")))))))</f>
        <v/>
      </c>
    </row>
    <row r="772">
      <c r="A772" s="17" t="n"/>
      <c r="B772" s="41" t="n"/>
      <c r="C772" s="42" t="n"/>
      <c r="D772" s="17" t="n"/>
      <c r="E772" s="20" t="n"/>
      <c r="F772" s="17" t="n"/>
      <c r="G772" s="17" t="n"/>
      <c r="H772" s="17" t="n"/>
      <c r="I772" s="17" t="n"/>
      <c r="J772" s="41" t="n"/>
      <c r="K772" s="17" t="n"/>
      <c r="L772" s="17" t="n"/>
      <c r="M772" s="17" t="n"/>
      <c r="N772" s="20" t="n"/>
      <c r="O772" s="42" t="n"/>
      <c r="P772" s="41" t="n"/>
      <c r="Q772" s="41" t="n"/>
      <c r="R772" s="43" t="n"/>
      <c r="S772" s="22">
        <f>IF(COUNTA($A772:$R772)=0,"",IFERROR(IF($J772="","",MAX(0,ROUND((IF(OR($K772="Closed",$K772="Canceled"),IF($P772="",$Q772,$P772),'Settings'!$B$8)-$J772)*1440,0))),""))</f>
        <v/>
      </c>
      <c r="T772" s="44">
        <f>IF(COUNTA($A772:$R772)=0,"",IFERROR(IF($B772="","",MAX(0,ROUND((IF(OR($K772="Closed",$K772="Canceled"),IF($P772="",$Q772,$P772),'Settings'!$B$8)-$B772)*24,1))),""))</f>
        <v/>
      </c>
      <c r="U772" s="44">
        <f>IF(COUNTA($A772:$R772)=0,"",IFERROR(VLOOKUP($I772,'Settings'!$A$12:$B$15,2,FALSE),""))</f>
        <v/>
      </c>
      <c r="V772" s="45">
        <f>IF(COUNTA($A772:$R772)=0,"",IFERROR(IF(OR($B772="",$U772=""),"",$B772+$U772/24),""))</f>
        <v/>
      </c>
      <c r="W772" s="25">
        <f>IF(COUNTA($A772:$R772)=0,"",IFERROR(IF($V772="","",IF(OR($K772="Closed",$K772="Canceled"),IF(IF($P772="",$Q772,$P772)&lt;=$V772,"Met","Missed"),IF('Settings'!$B$8&gt;$V772,"Overdue","Within Target"))),""))</f>
        <v/>
      </c>
      <c r="X772" s="46">
        <f>IF(COUNTA($A772:$R772)=0,"",IFERROR(ROUND($S772/60*'Settings'!$B$5,2),0))</f>
        <v/>
      </c>
      <c r="Y772" s="46">
        <f>IF(COUNTA($A772:$R772)=0,"",IFERROR($R772+$X772,0))</f>
        <v/>
      </c>
      <c r="Z772" s="25">
        <f>IF(COUNTA($A772:$R772)=0,"",IFERROR(IF(OR($K772="Closed",$K772="Canceled"),"No",IF($O772="","Missing Due Date",IF(INT($O772)&lt;INT('Settings'!$B$8),"Overdue",IF(INT($O772)=INT('Settings'!$B$8),"Due Today",IF(INT($O772)&lt;=INT('Settings'!$B$8)+'Settings'!$B$6,"Due Soon","Upcoming"))))),"Check date"))</f>
        <v/>
      </c>
      <c r="AA772" s="27">
        <f>IF(COUNTA($A772:$R772)=0,"",IF($A772="","Missing ID",IF(COUNTIF($A$5:$A$1004,$A772)&gt;1,"Duplicate ID",IF(OR($B772="",$C772="",$D772="",$H772="",$I772="",$K772="",$L772="",$Q772=""),"Missing required field",IF(AND($K772="Closed",$P772=""),"Closed without Resolved At",IF(AND($P772&lt;&gt;"",$P772&lt;$B772),"Resolved before Reported",IF(AND($Q772&lt;&gt;"",$Q772&lt;$B772),"Last Updated before Reported","OK")))))))</f>
        <v/>
      </c>
    </row>
    <row r="773">
      <c r="A773" s="17" t="n"/>
      <c r="B773" s="41" t="n"/>
      <c r="C773" s="42" t="n"/>
      <c r="D773" s="17" t="n"/>
      <c r="E773" s="20" t="n"/>
      <c r="F773" s="17" t="n"/>
      <c r="G773" s="17" t="n"/>
      <c r="H773" s="17" t="n"/>
      <c r="I773" s="17" t="n"/>
      <c r="J773" s="41" t="n"/>
      <c r="K773" s="17" t="n"/>
      <c r="L773" s="17" t="n"/>
      <c r="M773" s="17" t="n"/>
      <c r="N773" s="20" t="n"/>
      <c r="O773" s="42" t="n"/>
      <c r="P773" s="41" t="n"/>
      <c r="Q773" s="41" t="n"/>
      <c r="R773" s="43" t="n"/>
      <c r="S773" s="22">
        <f>IF(COUNTA($A773:$R773)=0,"",IFERROR(IF($J773="","",MAX(0,ROUND((IF(OR($K773="Closed",$K773="Canceled"),IF($P773="",$Q773,$P773),'Settings'!$B$8)-$J773)*1440,0))),""))</f>
        <v/>
      </c>
      <c r="T773" s="44">
        <f>IF(COUNTA($A773:$R773)=0,"",IFERROR(IF($B773="","",MAX(0,ROUND((IF(OR($K773="Closed",$K773="Canceled"),IF($P773="",$Q773,$P773),'Settings'!$B$8)-$B773)*24,1))),""))</f>
        <v/>
      </c>
      <c r="U773" s="44">
        <f>IF(COUNTA($A773:$R773)=0,"",IFERROR(VLOOKUP($I773,'Settings'!$A$12:$B$15,2,FALSE),""))</f>
        <v/>
      </c>
      <c r="V773" s="45">
        <f>IF(COUNTA($A773:$R773)=0,"",IFERROR(IF(OR($B773="",$U773=""),"",$B773+$U773/24),""))</f>
        <v/>
      </c>
      <c r="W773" s="25">
        <f>IF(COUNTA($A773:$R773)=0,"",IFERROR(IF($V773="","",IF(OR($K773="Closed",$K773="Canceled"),IF(IF($P773="",$Q773,$P773)&lt;=$V773,"Met","Missed"),IF('Settings'!$B$8&gt;$V773,"Overdue","Within Target"))),""))</f>
        <v/>
      </c>
      <c r="X773" s="46">
        <f>IF(COUNTA($A773:$R773)=0,"",IFERROR(ROUND($S773/60*'Settings'!$B$5,2),0))</f>
        <v/>
      </c>
      <c r="Y773" s="46">
        <f>IF(COUNTA($A773:$R773)=0,"",IFERROR($R773+$X773,0))</f>
        <v/>
      </c>
      <c r="Z773" s="25">
        <f>IF(COUNTA($A773:$R773)=0,"",IFERROR(IF(OR($K773="Closed",$K773="Canceled"),"No",IF($O773="","Missing Due Date",IF(INT($O773)&lt;INT('Settings'!$B$8),"Overdue",IF(INT($O773)=INT('Settings'!$B$8),"Due Today",IF(INT($O773)&lt;=INT('Settings'!$B$8)+'Settings'!$B$6,"Due Soon","Upcoming"))))),"Check date"))</f>
        <v/>
      </c>
      <c r="AA773" s="27">
        <f>IF(COUNTA($A773:$R773)=0,"",IF($A773="","Missing ID",IF(COUNTIF($A$5:$A$1004,$A773)&gt;1,"Duplicate ID",IF(OR($B773="",$C773="",$D773="",$H773="",$I773="",$K773="",$L773="",$Q773=""),"Missing required field",IF(AND($K773="Closed",$P773=""),"Closed without Resolved At",IF(AND($P773&lt;&gt;"",$P773&lt;$B773),"Resolved before Reported",IF(AND($Q773&lt;&gt;"",$Q773&lt;$B773),"Last Updated before Reported","OK")))))))</f>
        <v/>
      </c>
    </row>
    <row r="774">
      <c r="A774" s="17" t="n"/>
      <c r="B774" s="41" t="n"/>
      <c r="C774" s="42" t="n"/>
      <c r="D774" s="17" t="n"/>
      <c r="E774" s="20" t="n"/>
      <c r="F774" s="17" t="n"/>
      <c r="G774" s="17" t="n"/>
      <c r="H774" s="17" t="n"/>
      <c r="I774" s="17" t="n"/>
      <c r="J774" s="41" t="n"/>
      <c r="K774" s="17" t="n"/>
      <c r="L774" s="17" t="n"/>
      <c r="M774" s="17" t="n"/>
      <c r="N774" s="20" t="n"/>
      <c r="O774" s="42" t="n"/>
      <c r="P774" s="41" t="n"/>
      <c r="Q774" s="41" t="n"/>
      <c r="R774" s="43" t="n"/>
      <c r="S774" s="22">
        <f>IF(COUNTA($A774:$R774)=0,"",IFERROR(IF($J774="","",MAX(0,ROUND((IF(OR($K774="Closed",$K774="Canceled"),IF($P774="",$Q774,$P774),'Settings'!$B$8)-$J774)*1440,0))),""))</f>
        <v/>
      </c>
      <c r="T774" s="44">
        <f>IF(COUNTA($A774:$R774)=0,"",IFERROR(IF($B774="","",MAX(0,ROUND((IF(OR($K774="Closed",$K774="Canceled"),IF($P774="",$Q774,$P774),'Settings'!$B$8)-$B774)*24,1))),""))</f>
        <v/>
      </c>
      <c r="U774" s="44">
        <f>IF(COUNTA($A774:$R774)=0,"",IFERROR(VLOOKUP($I774,'Settings'!$A$12:$B$15,2,FALSE),""))</f>
        <v/>
      </c>
      <c r="V774" s="45">
        <f>IF(COUNTA($A774:$R774)=0,"",IFERROR(IF(OR($B774="",$U774=""),"",$B774+$U774/24),""))</f>
        <v/>
      </c>
      <c r="W774" s="25">
        <f>IF(COUNTA($A774:$R774)=0,"",IFERROR(IF($V774="","",IF(OR($K774="Closed",$K774="Canceled"),IF(IF($P774="",$Q774,$P774)&lt;=$V774,"Met","Missed"),IF('Settings'!$B$8&gt;$V774,"Overdue","Within Target"))),""))</f>
        <v/>
      </c>
      <c r="X774" s="46">
        <f>IF(COUNTA($A774:$R774)=0,"",IFERROR(ROUND($S774/60*'Settings'!$B$5,2),0))</f>
        <v/>
      </c>
      <c r="Y774" s="46">
        <f>IF(COUNTA($A774:$R774)=0,"",IFERROR($R774+$X774,0))</f>
        <v/>
      </c>
      <c r="Z774" s="25">
        <f>IF(COUNTA($A774:$R774)=0,"",IFERROR(IF(OR($K774="Closed",$K774="Canceled"),"No",IF($O774="","Missing Due Date",IF(INT($O774)&lt;INT('Settings'!$B$8),"Overdue",IF(INT($O774)=INT('Settings'!$B$8),"Due Today",IF(INT($O774)&lt;=INT('Settings'!$B$8)+'Settings'!$B$6,"Due Soon","Upcoming"))))),"Check date"))</f>
        <v/>
      </c>
      <c r="AA774" s="27">
        <f>IF(COUNTA($A774:$R774)=0,"",IF($A774="","Missing ID",IF(COUNTIF($A$5:$A$1004,$A774)&gt;1,"Duplicate ID",IF(OR($B774="",$C774="",$D774="",$H774="",$I774="",$K774="",$L774="",$Q774=""),"Missing required field",IF(AND($K774="Closed",$P774=""),"Closed without Resolved At",IF(AND($P774&lt;&gt;"",$P774&lt;$B774),"Resolved before Reported",IF(AND($Q774&lt;&gt;"",$Q774&lt;$B774),"Last Updated before Reported","OK")))))))</f>
        <v/>
      </c>
    </row>
    <row r="775">
      <c r="A775" s="17" t="n"/>
      <c r="B775" s="41" t="n"/>
      <c r="C775" s="42" t="n"/>
      <c r="D775" s="17" t="n"/>
      <c r="E775" s="20" t="n"/>
      <c r="F775" s="17" t="n"/>
      <c r="G775" s="17" t="n"/>
      <c r="H775" s="17" t="n"/>
      <c r="I775" s="17" t="n"/>
      <c r="J775" s="41" t="n"/>
      <c r="K775" s="17" t="n"/>
      <c r="L775" s="17" t="n"/>
      <c r="M775" s="17" t="n"/>
      <c r="N775" s="20" t="n"/>
      <c r="O775" s="42" t="n"/>
      <c r="P775" s="41" t="n"/>
      <c r="Q775" s="41" t="n"/>
      <c r="R775" s="43" t="n"/>
      <c r="S775" s="22">
        <f>IF(COUNTA($A775:$R775)=0,"",IFERROR(IF($J775="","",MAX(0,ROUND((IF(OR($K775="Closed",$K775="Canceled"),IF($P775="",$Q775,$P775),'Settings'!$B$8)-$J775)*1440,0))),""))</f>
        <v/>
      </c>
      <c r="T775" s="44">
        <f>IF(COUNTA($A775:$R775)=0,"",IFERROR(IF($B775="","",MAX(0,ROUND((IF(OR($K775="Closed",$K775="Canceled"),IF($P775="",$Q775,$P775),'Settings'!$B$8)-$B775)*24,1))),""))</f>
        <v/>
      </c>
      <c r="U775" s="44">
        <f>IF(COUNTA($A775:$R775)=0,"",IFERROR(VLOOKUP($I775,'Settings'!$A$12:$B$15,2,FALSE),""))</f>
        <v/>
      </c>
      <c r="V775" s="45">
        <f>IF(COUNTA($A775:$R775)=0,"",IFERROR(IF(OR($B775="",$U775=""),"",$B775+$U775/24),""))</f>
        <v/>
      </c>
      <c r="W775" s="25">
        <f>IF(COUNTA($A775:$R775)=0,"",IFERROR(IF($V775="","",IF(OR($K775="Closed",$K775="Canceled"),IF(IF($P775="",$Q775,$P775)&lt;=$V775,"Met","Missed"),IF('Settings'!$B$8&gt;$V775,"Overdue","Within Target"))),""))</f>
        <v/>
      </c>
      <c r="X775" s="46">
        <f>IF(COUNTA($A775:$R775)=0,"",IFERROR(ROUND($S775/60*'Settings'!$B$5,2),0))</f>
        <v/>
      </c>
      <c r="Y775" s="46">
        <f>IF(COUNTA($A775:$R775)=0,"",IFERROR($R775+$X775,0))</f>
        <v/>
      </c>
      <c r="Z775" s="25">
        <f>IF(COUNTA($A775:$R775)=0,"",IFERROR(IF(OR($K775="Closed",$K775="Canceled"),"No",IF($O775="","Missing Due Date",IF(INT($O775)&lt;INT('Settings'!$B$8),"Overdue",IF(INT($O775)=INT('Settings'!$B$8),"Due Today",IF(INT($O775)&lt;=INT('Settings'!$B$8)+'Settings'!$B$6,"Due Soon","Upcoming"))))),"Check date"))</f>
        <v/>
      </c>
      <c r="AA775" s="27">
        <f>IF(COUNTA($A775:$R775)=0,"",IF($A775="","Missing ID",IF(COUNTIF($A$5:$A$1004,$A775)&gt;1,"Duplicate ID",IF(OR($B775="",$C775="",$D775="",$H775="",$I775="",$K775="",$L775="",$Q775=""),"Missing required field",IF(AND($K775="Closed",$P775=""),"Closed without Resolved At",IF(AND($P775&lt;&gt;"",$P775&lt;$B775),"Resolved before Reported",IF(AND($Q775&lt;&gt;"",$Q775&lt;$B775),"Last Updated before Reported","OK")))))))</f>
        <v/>
      </c>
    </row>
    <row r="776">
      <c r="A776" s="17" t="n"/>
      <c r="B776" s="41" t="n"/>
      <c r="C776" s="42" t="n"/>
      <c r="D776" s="17" t="n"/>
      <c r="E776" s="20" t="n"/>
      <c r="F776" s="17" t="n"/>
      <c r="G776" s="17" t="n"/>
      <c r="H776" s="17" t="n"/>
      <c r="I776" s="17" t="n"/>
      <c r="J776" s="41" t="n"/>
      <c r="K776" s="17" t="n"/>
      <c r="L776" s="17" t="n"/>
      <c r="M776" s="17" t="n"/>
      <c r="N776" s="20" t="n"/>
      <c r="O776" s="42" t="n"/>
      <c r="P776" s="41" t="n"/>
      <c r="Q776" s="41" t="n"/>
      <c r="R776" s="43" t="n"/>
      <c r="S776" s="22">
        <f>IF(COUNTA($A776:$R776)=0,"",IFERROR(IF($J776="","",MAX(0,ROUND((IF(OR($K776="Closed",$K776="Canceled"),IF($P776="",$Q776,$P776),'Settings'!$B$8)-$J776)*1440,0))),""))</f>
        <v/>
      </c>
      <c r="T776" s="44">
        <f>IF(COUNTA($A776:$R776)=0,"",IFERROR(IF($B776="","",MAX(0,ROUND((IF(OR($K776="Closed",$K776="Canceled"),IF($P776="",$Q776,$P776),'Settings'!$B$8)-$B776)*24,1))),""))</f>
        <v/>
      </c>
      <c r="U776" s="44">
        <f>IF(COUNTA($A776:$R776)=0,"",IFERROR(VLOOKUP($I776,'Settings'!$A$12:$B$15,2,FALSE),""))</f>
        <v/>
      </c>
      <c r="V776" s="45">
        <f>IF(COUNTA($A776:$R776)=0,"",IFERROR(IF(OR($B776="",$U776=""),"",$B776+$U776/24),""))</f>
        <v/>
      </c>
      <c r="W776" s="25">
        <f>IF(COUNTA($A776:$R776)=0,"",IFERROR(IF($V776="","",IF(OR($K776="Closed",$K776="Canceled"),IF(IF($P776="",$Q776,$P776)&lt;=$V776,"Met","Missed"),IF('Settings'!$B$8&gt;$V776,"Overdue","Within Target"))),""))</f>
        <v/>
      </c>
      <c r="X776" s="46">
        <f>IF(COUNTA($A776:$R776)=0,"",IFERROR(ROUND($S776/60*'Settings'!$B$5,2),0))</f>
        <v/>
      </c>
      <c r="Y776" s="46">
        <f>IF(COUNTA($A776:$R776)=0,"",IFERROR($R776+$X776,0))</f>
        <v/>
      </c>
      <c r="Z776" s="25">
        <f>IF(COUNTA($A776:$R776)=0,"",IFERROR(IF(OR($K776="Closed",$K776="Canceled"),"No",IF($O776="","Missing Due Date",IF(INT($O776)&lt;INT('Settings'!$B$8),"Overdue",IF(INT($O776)=INT('Settings'!$B$8),"Due Today",IF(INT($O776)&lt;=INT('Settings'!$B$8)+'Settings'!$B$6,"Due Soon","Upcoming"))))),"Check date"))</f>
        <v/>
      </c>
      <c r="AA776" s="27">
        <f>IF(COUNTA($A776:$R776)=0,"",IF($A776="","Missing ID",IF(COUNTIF($A$5:$A$1004,$A776)&gt;1,"Duplicate ID",IF(OR($B776="",$C776="",$D776="",$H776="",$I776="",$K776="",$L776="",$Q776=""),"Missing required field",IF(AND($K776="Closed",$P776=""),"Closed without Resolved At",IF(AND($P776&lt;&gt;"",$P776&lt;$B776),"Resolved before Reported",IF(AND($Q776&lt;&gt;"",$Q776&lt;$B776),"Last Updated before Reported","OK")))))))</f>
        <v/>
      </c>
    </row>
    <row r="777">
      <c r="A777" s="17" t="n"/>
      <c r="B777" s="41" t="n"/>
      <c r="C777" s="42" t="n"/>
      <c r="D777" s="17" t="n"/>
      <c r="E777" s="20" t="n"/>
      <c r="F777" s="17" t="n"/>
      <c r="G777" s="17" t="n"/>
      <c r="H777" s="17" t="n"/>
      <c r="I777" s="17" t="n"/>
      <c r="J777" s="41" t="n"/>
      <c r="K777" s="17" t="n"/>
      <c r="L777" s="17" t="n"/>
      <c r="M777" s="17" t="n"/>
      <c r="N777" s="20" t="n"/>
      <c r="O777" s="42" t="n"/>
      <c r="P777" s="41" t="n"/>
      <c r="Q777" s="41" t="n"/>
      <c r="R777" s="43" t="n"/>
      <c r="S777" s="22">
        <f>IF(COUNTA($A777:$R777)=0,"",IFERROR(IF($J777="","",MAX(0,ROUND((IF(OR($K777="Closed",$K777="Canceled"),IF($P777="",$Q777,$P777),'Settings'!$B$8)-$J777)*1440,0))),""))</f>
        <v/>
      </c>
      <c r="T777" s="44">
        <f>IF(COUNTA($A777:$R777)=0,"",IFERROR(IF($B777="","",MAX(0,ROUND((IF(OR($K777="Closed",$K777="Canceled"),IF($P777="",$Q777,$P777),'Settings'!$B$8)-$B777)*24,1))),""))</f>
        <v/>
      </c>
      <c r="U777" s="44">
        <f>IF(COUNTA($A777:$R777)=0,"",IFERROR(VLOOKUP($I777,'Settings'!$A$12:$B$15,2,FALSE),""))</f>
        <v/>
      </c>
      <c r="V777" s="45">
        <f>IF(COUNTA($A777:$R777)=0,"",IFERROR(IF(OR($B777="",$U777=""),"",$B777+$U777/24),""))</f>
        <v/>
      </c>
      <c r="W777" s="25">
        <f>IF(COUNTA($A777:$R777)=0,"",IFERROR(IF($V777="","",IF(OR($K777="Closed",$K777="Canceled"),IF(IF($P777="",$Q777,$P777)&lt;=$V777,"Met","Missed"),IF('Settings'!$B$8&gt;$V777,"Overdue","Within Target"))),""))</f>
        <v/>
      </c>
      <c r="X777" s="46">
        <f>IF(COUNTA($A777:$R777)=0,"",IFERROR(ROUND($S777/60*'Settings'!$B$5,2),0))</f>
        <v/>
      </c>
      <c r="Y777" s="46">
        <f>IF(COUNTA($A777:$R777)=0,"",IFERROR($R777+$X777,0))</f>
        <v/>
      </c>
      <c r="Z777" s="25">
        <f>IF(COUNTA($A777:$R777)=0,"",IFERROR(IF(OR($K777="Closed",$K777="Canceled"),"No",IF($O777="","Missing Due Date",IF(INT($O777)&lt;INT('Settings'!$B$8),"Overdue",IF(INT($O777)=INT('Settings'!$B$8),"Due Today",IF(INT($O777)&lt;=INT('Settings'!$B$8)+'Settings'!$B$6,"Due Soon","Upcoming"))))),"Check date"))</f>
        <v/>
      </c>
      <c r="AA777" s="27">
        <f>IF(COUNTA($A777:$R777)=0,"",IF($A777="","Missing ID",IF(COUNTIF($A$5:$A$1004,$A777)&gt;1,"Duplicate ID",IF(OR($B777="",$C777="",$D777="",$H777="",$I777="",$K777="",$L777="",$Q777=""),"Missing required field",IF(AND($K777="Closed",$P777=""),"Closed without Resolved At",IF(AND($P777&lt;&gt;"",$P777&lt;$B777),"Resolved before Reported",IF(AND($Q777&lt;&gt;"",$Q777&lt;$B777),"Last Updated before Reported","OK")))))))</f>
        <v/>
      </c>
    </row>
    <row r="778">
      <c r="A778" s="17" t="n"/>
      <c r="B778" s="41" t="n"/>
      <c r="C778" s="42" t="n"/>
      <c r="D778" s="17" t="n"/>
      <c r="E778" s="20" t="n"/>
      <c r="F778" s="17" t="n"/>
      <c r="G778" s="17" t="n"/>
      <c r="H778" s="17" t="n"/>
      <c r="I778" s="17" t="n"/>
      <c r="J778" s="41" t="n"/>
      <c r="K778" s="17" t="n"/>
      <c r="L778" s="17" t="n"/>
      <c r="M778" s="17" t="n"/>
      <c r="N778" s="20" t="n"/>
      <c r="O778" s="42" t="n"/>
      <c r="P778" s="41" t="n"/>
      <c r="Q778" s="41" t="n"/>
      <c r="R778" s="43" t="n"/>
      <c r="S778" s="22">
        <f>IF(COUNTA($A778:$R778)=0,"",IFERROR(IF($J778="","",MAX(0,ROUND((IF(OR($K778="Closed",$K778="Canceled"),IF($P778="",$Q778,$P778),'Settings'!$B$8)-$J778)*1440,0))),""))</f>
        <v/>
      </c>
      <c r="T778" s="44">
        <f>IF(COUNTA($A778:$R778)=0,"",IFERROR(IF($B778="","",MAX(0,ROUND((IF(OR($K778="Closed",$K778="Canceled"),IF($P778="",$Q778,$P778),'Settings'!$B$8)-$B778)*24,1))),""))</f>
        <v/>
      </c>
      <c r="U778" s="44">
        <f>IF(COUNTA($A778:$R778)=0,"",IFERROR(VLOOKUP($I778,'Settings'!$A$12:$B$15,2,FALSE),""))</f>
        <v/>
      </c>
      <c r="V778" s="45">
        <f>IF(COUNTA($A778:$R778)=0,"",IFERROR(IF(OR($B778="",$U778=""),"",$B778+$U778/24),""))</f>
        <v/>
      </c>
      <c r="W778" s="25">
        <f>IF(COUNTA($A778:$R778)=0,"",IFERROR(IF($V778="","",IF(OR($K778="Closed",$K778="Canceled"),IF(IF($P778="",$Q778,$P778)&lt;=$V778,"Met","Missed"),IF('Settings'!$B$8&gt;$V778,"Overdue","Within Target"))),""))</f>
        <v/>
      </c>
      <c r="X778" s="46">
        <f>IF(COUNTA($A778:$R778)=0,"",IFERROR(ROUND($S778/60*'Settings'!$B$5,2),0))</f>
        <v/>
      </c>
      <c r="Y778" s="46">
        <f>IF(COUNTA($A778:$R778)=0,"",IFERROR($R778+$X778,0))</f>
        <v/>
      </c>
      <c r="Z778" s="25">
        <f>IF(COUNTA($A778:$R778)=0,"",IFERROR(IF(OR($K778="Closed",$K778="Canceled"),"No",IF($O778="","Missing Due Date",IF(INT($O778)&lt;INT('Settings'!$B$8),"Overdue",IF(INT($O778)=INT('Settings'!$B$8),"Due Today",IF(INT($O778)&lt;=INT('Settings'!$B$8)+'Settings'!$B$6,"Due Soon","Upcoming"))))),"Check date"))</f>
        <v/>
      </c>
      <c r="AA778" s="27">
        <f>IF(COUNTA($A778:$R778)=0,"",IF($A778="","Missing ID",IF(COUNTIF($A$5:$A$1004,$A778)&gt;1,"Duplicate ID",IF(OR($B778="",$C778="",$D778="",$H778="",$I778="",$K778="",$L778="",$Q778=""),"Missing required field",IF(AND($K778="Closed",$P778=""),"Closed without Resolved At",IF(AND($P778&lt;&gt;"",$P778&lt;$B778),"Resolved before Reported",IF(AND($Q778&lt;&gt;"",$Q778&lt;$B778),"Last Updated before Reported","OK")))))))</f>
        <v/>
      </c>
    </row>
    <row r="779">
      <c r="A779" s="17" t="n"/>
      <c r="B779" s="41" t="n"/>
      <c r="C779" s="42" t="n"/>
      <c r="D779" s="17" t="n"/>
      <c r="E779" s="20" t="n"/>
      <c r="F779" s="17" t="n"/>
      <c r="G779" s="17" t="n"/>
      <c r="H779" s="17" t="n"/>
      <c r="I779" s="17" t="n"/>
      <c r="J779" s="41" t="n"/>
      <c r="K779" s="17" t="n"/>
      <c r="L779" s="17" t="n"/>
      <c r="M779" s="17" t="n"/>
      <c r="N779" s="20" t="n"/>
      <c r="O779" s="42" t="n"/>
      <c r="P779" s="41" t="n"/>
      <c r="Q779" s="41" t="n"/>
      <c r="R779" s="43" t="n"/>
      <c r="S779" s="22">
        <f>IF(COUNTA($A779:$R779)=0,"",IFERROR(IF($J779="","",MAX(0,ROUND((IF(OR($K779="Closed",$K779="Canceled"),IF($P779="",$Q779,$P779),'Settings'!$B$8)-$J779)*1440,0))),""))</f>
        <v/>
      </c>
      <c r="T779" s="44">
        <f>IF(COUNTA($A779:$R779)=0,"",IFERROR(IF($B779="","",MAX(0,ROUND((IF(OR($K779="Closed",$K779="Canceled"),IF($P779="",$Q779,$P779),'Settings'!$B$8)-$B779)*24,1))),""))</f>
        <v/>
      </c>
      <c r="U779" s="44">
        <f>IF(COUNTA($A779:$R779)=0,"",IFERROR(VLOOKUP($I779,'Settings'!$A$12:$B$15,2,FALSE),""))</f>
        <v/>
      </c>
      <c r="V779" s="45">
        <f>IF(COUNTA($A779:$R779)=0,"",IFERROR(IF(OR($B779="",$U779=""),"",$B779+$U779/24),""))</f>
        <v/>
      </c>
      <c r="W779" s="25">
        <f>IF(COUNTA($A779:$R779)=0,"",IFERROR(IF($V779="","",IF(OR($K779="Closed",$K779="Canceled"),IF(IF($P779="",$Q779,$P779)&lt;=$V779,"Met","Missed"),IF('Settings'!$B$8&gt;$V779,"Overdue","Within Target"))),""))</f>
        <v/>
      </c>
      <c r="X779" s="46">
        <f>IF(COUNTA($A779:$R779)=0,"",IFERROR(ROUND($S779/60*'Settings'!$B$5,2),0))</f>
        <v/>
      </c>
      <c r="Y779" s="46">
        <f>IF(COUNTA($A779:$R779)=0,"",IFERROR($R779+$X779,0))</f>
        <v/>
      </c>
      <c r="Z779" s="25">
        <f>IF(COUNTA($A779:$R779)=0,"",IFERROR(IF(OR($K779="Closed",$K779="Canceled"),"No",IF($O779="","Missing Due Date",IF(INT($O779)&lt;INT('Settings'!$B$8),"Overdue",IF(INT($O779)=INT('Settings'!$B$8),"Due Today",IF(INT($O779)&lt;=INT('Settings'!$B$8)+'Settings'!$B$6,"Due Soon","Upcoming"))))),"Check date"))</f>
        <v/>
      </c>
      <c r="AA779" s="27">
        <f>IF(COUNTA($A779:$R779)=0,"",IF($A779="","Missing ID",IF(COUNTIF($A$5:$A$1004,$A779)&gt;1,"Duplicate ID",IF(OR($B779="",$C779="",$D779="",$H779="",$I779="",$K779="",$L779="",$Q779=""),"Missing required field",IF(AND($K779="Closed",$P779=""),"Closed without Resolved At",IF(AND($P779&lt;&gt;"",$P779&lt;$B779),"Resolved before Reported",IF(AND($Q779&lt;&gt;"",$Q779&lt;$B779),"Last Updated before Reported","OK")))))))</f>
        <v/>
      </c>
    </row>
    <row r="780">
      <c r="A780" s="17" t="n"/>
      <c r="B780" s="41" t="n"/>
      <c r="C780" s="42" t="n"/>
      <c r="D780" s="17" t="n"/>
      <c r="E780" s="20" t="n"/>
      <c r="F780" s="17" t="n"/>
      <c r="G780" s="17" t="n"/>
      <c r="H780" s="17" t="n"/>
      <c r="I780" s="17" t="n"/>
      <c r="J780" s="41" t="n"/>
      <c r="K780" s="17" t="n"/>
      <c r="L780" s="17" t="n"/>
      <c r="M780" s="17" t="n"/>
      <c r="N780" s="20" t="n"/>
      <c r="O780" s="42" t="n"/>
      <c r="P780" s="41" t="n"/>
      <c r="Q780" s="41" t="n"/>
      <c r="R780" s="43" t="n"/>
      <c r="S780" s="22">
        <f>IF(COUNTA($A780:$R780)=0,"",IFERROR(IF($J780="","",MAX(0,ROUND((IF(OR($K780="Closed",$K780="Canceled"),IF($P780="",$Q780,$P780),'Settings'!$B$8)-$J780)*1440,0))),""))</f>
        <v/>
      </c>
      <c r="T780" s="44">
        <f>IF(COUNTA($A780:$R780)=0,"",IFERROR(IF($B780="","",MAX(0,ROUND((IF(OR($K780="Closed",$K780="Canceled"),IF($P780="",$Q780,$P780),'Settings'!$B$8)-$B780)*24,1))),""))</f>
        <v/>
      </c>
      <c r="U780" s="44">
        <f>IF(COUNTA($A780:$R780)=0,"",IFERROR(VLOOKUP($I780,'Settings'!$A$12:$B$15,2,FALSE),""))</f>
        <v/>
      </c>
      <c r="V780" s="45">
        <f>IF(COUNTA($A780:$R780)=0,"",IFERROR(IF(OR($B780="",$U780=""),"",$B780+$U780/24),""))</f>
        <v/>
      </c>
      <c r="W780" s="25">
        <f>IF(COUNTA($A780:$R780)=0,"",IFERROR(IF($V780="","",IF(OR($K780="Closed",$K780="Canceled"),IF(IF($P780="",$Q780,$P780)&lt;=$V780,"Met","Missed"),IF('Settings'!$B$8&gt;$V780,"Overdue","Within Target"))),""))</f>
        <v/>
      </c>
      <c r="X780" s="46">
        <f>IF(COUNTA($A780:$R780)=0,"",IFERROR(ROUND($S780/60*'Settings'!$B$5,2),0))</f>
        <v/>
      </c>
      <c r="Y780" s="46">
        <f>IF(COUNTA($A780:$R780)=0,"",IFERROR($R780+$X780,0))</f>
        <v/>
      </c>
      <c r="Z780" s="25">
        <f>IF(COUNTA($A780:$R780)=0,"",IFERROR(IF(OR($K780="Closed",$K780="Canceled"),"No",IF($O780="","Missing Due Date",IF(INT($O780)&lt;INT('Settings'!$B$8),"Overdue",IF(INT($O780)=INT('Settings'!$B$8),"Due Today",IF(INT($O780)&lt;=INT('Settings'!$B$8)+'Settings'!$B$6,"Due Soon","Upcoming"))))),"Check date"))</f>
        <v/>
      </c>
      <c r="AA780" s="27">
        <f>IF(COUNTA($A780:$R780)=0,"",IF($A780="","Missing ID",IF(COUNTIF($A$5:$A$1004,$A780)&gt;1,"Duplicate ID",IF(OR($B780="",$C780="",$D780="",$H780="",$I780="",$K780="",$L780="",$Q780=""),"Missing required field",IF(AND($K780="Closed",$P780=""),"Closed without Resolved At",IF(AND($P780&lt;&gt;"",$P780&lt;$B780),"Resolved before Reported",IF(AND($Q780&lt;&gt;"",$Q780&lt;$B780),"Last Updated before Reported","OK")))))))</f>
        <v/>
      </c>
    </row>
    <row r="781">
      <c r="A781" s="17" t="n"/>
      <c r="B781" s="41" t="n"/>
      <c r="C781" s="42" t="n"/>
      <c r="D781" s="17" t="n"/>
      <c r="E781" s="20" t="n"/>
      <c r="F781" s="17" t="n"/>
      <c r="G781" s="17" t="n"/>
      <c r="H781" s="17" t="n"/>
      <c r="I781" s="17" t="n"/>
      <c r="J781" s="41" t="n"/>
      <c r="K781" s="17" t="n"/>
      <c r="L781" s="17" t="n"/>
      <c r="M781" s="17" t="n"/>
      <c r="N781" s="20" t="n"/>
      <c r="O781" s="42" t="n"/>
      <c r="P781" s="41" t="n"/>
      <c r="Q781" s="41" t="n"/>
      <c r="R781" s="43" t="n"/>
      <c r="S781" s="22">
        <f>IF(COUNTA($A781:$R781)=0,"",IFERROR(IF($J781="","",MAX(0,ROUND((IF(OR($K781="Closed",$K781="Canceled"),IF($P781="",$Q781,$P781),'Settings'!$B$8)-$J781)*1440,0))),""))</f>
        <v/>
      </c>
      <c r="T781" s="44">
        <f>IF(COUNTA($A781:$R781)=0,"",IFERROR(IF($B781="","",MAX(0,ROUND((IF(OR($K781="Closed",$K781="Canceled"),IF($P781="",$Q781,$P781),'Settings'!$B$8)-$B781)*24,1))),""))</f>
        <v/>
      </c>
      <c r="U781" s="44">
        <f>IF(COUNTA($A781:$R781)=0,"",IFERROR(VLOOKUP($I781,'Settings'!$A$12:$B$15,2,FALSE),""))</f>
        <v/>
      </c>
      <c r="V781" s="45">
        <f>IF(COUNTA($A781:$R781)=0,"",IFERROR(IF(OR($B781="",$U781=""),"",$B781+$U781/24),""))</f>
        <v/>
      </c>
      <c r="W781" s="25">
        <f>IF(COUNTA($A781:$R781)=0,"",IFERROR(IF($V781="","",IF(OR($K781="Closed",$K781="Canceled"),IF(IF($P781="",$Q781,$P781)&lt;=$V781,"Met","Missed"),IF('Settings'!$B$8&gt;$V781,"Overdue","Within Target"))),""))</f>
        <v/>
      </c>
      <c r="X781" s="46">
        <f>IF(COUNTA($A781:$R781)=0,"",IFERROR(ROUND($S781/60*'Settings'!$B$5,2),0))</f>
        <v/>
      </c>
      <c r="Y781" s="46">
        <f>IF(COUNTA($A781:$R781)=0,"",IFERROR($R781+$X781,0))</f>
        <v/>
      </c>
      <c r="Z781" s="25">
        <f>IF(COUNTA($A781:$R781)=0,"",IFERROR(IF(OR($K781="Closed",$K781="Canceled"),"No",IF($O781="","Missing Due Date",IF(INT($O781)&lt;INT('Settings'!$B$8),"Overdue",IF(INT($O781)=INT('Settings'!$B$8),"Due Today",IF(INT($O781)&lt;=INT('Settings'!$B$8)+'Settings'!$B$6,"Due Soon","Upcoming"))))),"Check date"))</f>
        <v/>
      </c>
      <c r="AA781" s="27">
        <f>IF(COUNTA($A781:$R781)=0,"",IF($A781="","Missing ID",IF(COUNTIF($A$5:$A$1004,$A781)&gt;1,"Duplicate ID",IF(OR($B781="",$C781="",$D781="",$H781="",$I781="",$K781="",$L781="",$Q781=""),"Missing required field",IF(AND($K781="Closed",$P781=""),"Closed without Resolved At",IF(AND($P781&lt;&gt;"",$P781&lt;$B781),"Resolved before Reported",IF(AND($Q781&lt;&gt;"",$Q781&lt;$B781),"Last Updated before Reported","OK")))))))</f>
        <v/>
      </c>
    </row>
    <row r="782">
      <c r="A782" s="17" t="n"/>
      <c r="B782" s="41" t="n"/>
      <c r="C782" s="42" t="n"/>
      <c r="D782" s="17" t="n"/>
      <c r="E782" s="20" t="n"/>
      <c r="F782" s="17" t="n"/>
      <c r="G782" s="17" t="n"/>
      <c r="H782" s="17" t="n"/>
      <c r="I782" s="17" t="n"/>
      <c r="J782" s="41" t="n"/>
      <c r="K782" s="17" t="n"/>
      <c r="L782" s="17" t="n"/>
      <c r="M782" s="17" t="n"/>
      <c r="N782" s="20" t="n"/>
      <c r="O782" s="42" t="n"/>
      <c r="P782" s="41" t="n"/>
      <c r="Q782" s="41" t="n"/>
      <c r="R782" s="43" t="n"/>
      <c r="S782" s="22">
        <f>IF(COUNTA($A782:$R782)=0,"",IFERROR(IF($J782="","",MAX(0,ROUND((IF(OR($K782="Closed",$K782="Canceled"),IF($P782="",$Q782,$P782),'Settings'!$B$8)-$J782)*1440,0))),""))</f>
        <v/>
      </c>
      <c r="T782" s="44">
        <f>IF(COUNTA($A782:$R782)=0,"",IFERROR(IF($B782="","",MAX(0,ROUND((IF(OR($K782="Closed",$K782="Canceled"),IF($P782="",$Q782,$P782),'Settings'!$B$8)-$B782)*24,1))),""))</f>
        <v/>
      </c>
      <c r="U782" s="44">
        <f>IF(COUNTA($A782:$R782)=0,"",IFERROR(VLOOKUP($I782,'Settings'!$A$12:$B$15,2,FALSE),""))</f>
        <v/>
      </c>
      <c r="V782" s="45">
        <f>IF(COUNTA($A782:$R782)=0,"",IFERROR(IF(OR($B782="",$U782=""),"",$B782+$U782/24),""))</f>
        <v/>
      </c>
      <c r="W782" s="25">
        <f>IF(COUNTA($A782:$R782)=0,"",IFERROR(IF($V782="","",IF(OR($K782="Closed",$K782="Canceled"),IF(IF($P782="",$Q782,$P782)&lt;=$V782,"Met","Missed"),IF('Settings'!$B$8&gt;$V782,"Overdue","Within Target"))),""))</f>
        <v/>
      </c>
      <c r="X782" s="46">
        <f>IF(COUNTA($A782:$R782)=0,"",IFERROR(ROUND($S782/60*'Settings'!$B$5,2),0))</f>
        <v/>
      </c>
      <c r="Y782" s="46">
        <f>IF(COUNTA($A782:$R782)=0,"",IFERROR($R782+$X782,0))</f>
        <v/>
      </c>
      <c r="Z782" s="25">
        <f>IF(COUNTA($A782:$R782)=0,"",IFERROR(IF(OR($K782="Closed",$K782="Canceled"),"No",IF($O782="","Missing Due Date",IF(INT($O782)&lt;INT('Settings'!$B$8),"Overdue",IF(INT($O782)=INT('Settings'!$B$8),"Due Today",IF(INT($O782)&lt;=INT('Settings'!$B$8)+'Settings'!$B$6,"Due Soon","Upcoming"))))),"Check date"))</f>
        <v/>
      </c>
      <c r="AA782" s="27">
        <f>IF(COUNTA($A782:$R782)=0,"",IF($A782="","Missing ID",IF(COUNTIF($A$5:$A$1004,$A782)&gt;1,"Duplicate ID",IF(OR($B782="",$C782="",$D782="",$H782="",$I782="",$K782="",$L782="",$Q782=""),"Missing required field",IF(AND($K782="Closed",$P782=""),"Closed without Resolved At",IF(AND($P782&lt;&gt;"",$P782&lt;$B782),"Resolved before Reported",IF(AND($Q782&lt;&gt;"",$Q782&lt;$B782),"Last Updated before Reported","OK")))))))</f>
        <v/>
      </c>
    </row>
    <row r="783">
      <c r="A783" s="17" t="n"/>
      <c r="B783" s="41" t="n"/>
      <c r="C783" s="42" t="n"/>
      <c r="D783" s="17" t="n"/>
      <c r="E783" s="20" t="n"/>
      <c r="F783" s="17" t="n"/>
      <c r="G783" s="17" t="n"/>
      <c r="H783" s="17" t="n"/>
      <c r="I783" s="17" t="n"/>
      <c r="J783" s="41" t="n"/>
      <c r="K783" s="17" t="n"/>
      <c r="L783" s="17" t="n"/>
      <c r="M783" s="17" t="n"/>
      <c r="N783" s="20" t="n"/>
      <c r="O783" s="42" t="n"/>
      <c r="P783" s="41" t="n"/>
      <c r="Q783" s="41" t="n"/>
      <c r="R783" s="43" t="n"/>
      <c r="S783" s="22">
        <f>IF(COUNTA($A783:$R783)=0,"",IFERROR(IF($J783="","",MAX(0,ROUND((IF(OR($K783="Closed",$K783="Canceled"),IF($P783="",$Q783,$P783),'Settings'!$B$8)-$J783)*1440,0))),""))</f>
        <v/>
      </c>
      <c r="T783" s="44">
        <f>IF(COUNTA($A783:$R783)=0,"",IFERROR(IF($B783="","",MAX(0,ROUND((IF(OR($K783="Closed",$K783="Canceled"),IF($P783="",$Q783,$P783),'Settings'!$B$8)-$B783)*24,1))),""))</f>
        <v/>
      </c>
      <c r="U783" s="44">
        <f>IF(COUNTA($A783:$R783)=0,"",IFERROR(VLOOKUP($I783,'Settings'!$A$12:$B$15,2,FALSE),""))</f>
        <v/>
      </c>
      <c r="V783" s="45">
        <f>IF(COUNTA($A783:$R783)=0,"",IFERROR(IF(OR($B783="",$U783=""),"",$B783+$U783/24),""))</f>
        <v/>
      </c>
      <c r="W783" s="25">
        <f>IF(COUNTA($A783:$R783)=0,"",IFERROR(IF($V783="","",IF(OR($K783="Closed",$K783="Canceled"),IF(IF($P783="",$Q783,$P783)&lt;=$V783,"Met","Missed"),IF('Settings'!$B$8&gt;$V783,"Overdue","Within Target"))),""))</f>
        <v/>
      </c>
      <c r="X783" s="46">
        <f>IF(COUNTA($A783:$R783)=0,"",IFERROR(ROUND($S783/60*'Settings'!$B$5,2),0))</f>
        <v/>
      </c>
      <c r="Y783" s="46">
        <f>IF(COUNTA($A783:$R783)=0,"",IFERROR($R783+$X783,0))</f>
        <v/>
      </c>
      <c r="Z783" s="25">
        <f>IF(COUNTA($A783:$R783)=0,"",IFERROR(IF(OR($K783="Closed",$K783="Canceled"),"No",IF($O783="","Missing Due Date",IF(INT($O783)&lt;INT('Settings'!$B$8),"Overdue",IF(INT($O783)=INT('Settings'!$B$8),"Due Today",IF(INT($O783)&lt;=INT('Settings'!$B$8)+'Settings'!$B$6,"Due Soon","Upcoming"))))),"Check date"))</f>
        <v/>
      </c>
      <c r="AA783" s="27">
        <f>IF(COUNTA($A783:$R783)=0,"",IF($A783="","Missing ID",IF(COUNTIF($A$5:$A$1004,$A783)&gt;1,"Duplicate ID",IF(OR($B783="",$C783="",$D783="",$H783="",$I783="",$K783="",$L783="",$Q783=""),"Missing required field",IF(AND($K783="Closed",$P783=""),"Closed without Resolved At",IF(AND($P783&lt;&gt;"",$P783&lt;$B783),"Resolved before Reported",IF(AND($Q783&lt;&gt;"",$Q783&lt;$B783),"Last Updated before Reported","OK")))))))</f>
        <v/>
      </c>
    </row>
    <row r="784">
      <c r="A784" s="17" t="n"/>
      <c r="B784" s="41" t="n"/>
      <c r="C784" s="42" t="n"/>
      <c r="D784" s="17" t="n"/>
      <c r="E784" s="20" t="n"/>
      <c r="F784" s="17" t="n"/>
      <c r="G784" s="17" t="n"/>
      <c r="H784" s="17" t="n"/>
      <c r="I784" s="17" t="n"/>
      <c r="J784" s="41" t="n"/>
      <c r="K784" s="17" t="n"/>
      <c r="L784" s="17" t="n"/>
      <c r="M784" s="17" t="n"/>
      <c r="N784" s="20" t="n"/>
      <c r="O784" s="42" t="n"/>
      <c r="P784" s="41" t="n"/>
      <c r="Q784" s="41" t="n"/>
      <c r="R784" s="43" t="n"/>
      <c r="S784" s="22">
        <f>IF(COUNTA($A784:$R784)=0,"",IFERROR(IF($J784="","",MAX(0,ROUND((IF(OR($K784="Closed",$K784="Canceled"),IF($P784="",$Q784,$P784),'Settings'!$B$8)-$J784)*1440,0))),""))</f>
        <v/>
      </c>
      <c r="T784" s="44">
        <f>IF(COUNTA($A784:$R784)=0,"",IFERROR(IF($B784="","",MAX(0,ROUND((IF(OR($K784="Closed",$K784="Canceled"),IF($P784="",$Q784,$P784),'Settings'!$B$8)-$B784)*24,1))),""))</f>
        <v/>
      </c>
      <c r="U784" s="44">
        <f>IF(COUNTA($A784:$R784)=0,"",IFERROR(VLOOKUP($I784,'Settings'!$A$12:$B$15,2,FALSE),""))</f>
        <v/>
      </c>
      <c r="V784" s="45">
        <f>IF(COUNTA($A784:$R784)=0,"",IFERROR(IF(OR($B784="",$U784=""),"",$B784+$U784/24),""))</f>
        <v/>
      </c>
      <c r="W784" s="25">
        <f>IF(COUNTA($A784:$R784)=0,"",IFERROR(IF($V784="","",IF(OR($K784="Closed",$K784="Canceled"),IF(IF($P784="",$Q784,$P784)&lt;=$V784,"Met","Missed"),IF('Settings'!$B$8&gt;$V784,"Overdue","Within Target"))),""))</f>
        <v/>
      </c>
      <c r="X784" s="46">
        <f>IF(COUNTA($A784:$R784)=0,"",IFERROR(ROUND($S784/60*'Settings'!$B$5,2),0))</f>
        <v/>
      </c>
      <c r="Y784" s="46">
        <f>IF(COUNTA($A784:$R784)=0,"",IFERROR($R784+$X784,0))</f>
        <v/>
      </c>
      <c r="Z784" s="25">
        <f>IF(COUNTA($A784:$R784)=0,"",IFERROR(IF(OR($K784="Closed",$K784="Canceled"),"No",IF($O784="","Missing Due Date",IF(INT($O784)&lt;INT('Settings'!$B$8),"Overdue",IF(INT($O784)=INT('Settings'!$B$8),"Due Today",IF(INT($O784)&lt;=INT('Settings'!$B$8)+'Settings'!$B$6,"Due Soon","Upcoming"))))),"Check date"))</f>
        <v/>
      </c>
      <c r="AA784" s="27">
        <f>IF(COUNTA($A784:$R784)=0,"",IF($A784="","Missing ID",IF(COUNTIF($A$5:$A$1004,$A784)&gt;1,"Duplicate ID",IF(OR($B784="",$C784="",$D784="",$H784="",$I784="",$K784="",$L784="",$Q784=""),"Missing required field",IF(AND($K784="Closed",$P784=""),"Closed without Resolved At",IF(AND($P784&lt;&gt;"",$P784&lt;$B784),"Resolved before Reported",IF(AND($Q784&lt;&gt;"",$Q784&lt;$B784),"Last Updated before Reported","OK")))))))</f>
        <v/>
      </c>
    </row>
    <row r="785">
      <c r="A785" s="17" t="n"/>
      <c r="B785" s="41" t="n"/>
      <c r="C785" s="42" t="n"/>
      <c r="D785" s="17" t="n"/>
      <c r="E785" s="20" t="n"/>
      <c r="F785" s="17" t="n"/>
      <c r="G785" s="17" t="n"/>
      <c r="H785" s="17" t="n"/>
      <c r="I785" s="17" t="n"/>
      <c r="J785" s="41" t="n"/>
      <c r="K785" s="17" t="n"/>
      <c r="L785" s="17" t="n"/>
      <c r="M785" s="17" t="n"/>
      <c r="N785" s="20" t="n"/>
      <c r="O785" s="42" t="n"/>
      <c r="P785" s="41" t="n"/>
      <c r="Q785" s="41" t="n"/>
      <c r="R785" s="43" t="n"/>
      <c r="S785" s="22">
        <f>IF(COUNTA($A785:$R785)=0,"",IFERROR(IF($J785="","",MAX(0,ROUND((IF(OR($K785="Closed",$K785="Canceled"),IF($P785="",$Q785,$P785),'Settings'!$B$8)-$J785)*1440,0))),""))</f>
        <v/>
      </c>
      <c r="T785" s="44">
        <f>IF(COUNTA($A785:$R785)=0,"",IFERROR(IF($B785="","",MAX(0,ROUND((IF(OR($K785="Closed",$K785="Canceled"),IF($P785="",$Q785,$P785),'Settings'!$B$8)-$B785)*24,1))),""))</f>
        <v/>
      </c>
      <c r="U785" s="44">
        <f>IF(COUNTA($A785:$R785)=0,"",IFERROR(VLOOKUP($I785,'Settings'!$A$12:$B$15,2,FALSE),""))</f>
        <v/>
      </c>
      <c r="V785" s="45">
        <f>IF(COUNTA($A785:$R785)=0,"",IFERROR(IF(OR($B785="",$U785=""),"",$B785+$U785/24),""))</f>
        <v/>
      </c>
      <c r="W785" s="25">
        <f>IF(COUNTA($A785:$R785)=0,"",IFERROR(IF($V785="","",IF(OR($K785="Closed",$K785="Canceled"),IF(IF($P785="",$Q785,$P785)&lt;=$V785,"Met","Missed"),IF('Settings'!$B$8&gt;$V785,"Overdue","Within Target"))),""))</f>
        <v/>
      </c>
      <c r="X785" s="46">
        <f>IF(COUNTA($A785:$R785)=0,"",IFERROR(ROUND($S785/60*'Settings'!$B$5,2),0))</f>
        <v/>
      </c>
      <c r="Y785" s="46">
        <f>IF(COUNTA($A785:$R785)=0,"",IFERROR($R785+$X785,0))</f>
        <v/>
      </c>
      <c r="Z785" s="25">
        <f>IF(COUNTA($A785:$R785)=0,"",IFERROR(IF(OR($K785="Closed",$K785="Canceled"),"No",IF($O785="","Missing Due Date",IF(INT($O785)&lt;INT('Settings'!$B$8),"Overdue",IF(INT($O785)=INT('Settings'!$B$8),"Due Today",IF(INT($O785)&lt;=INT('Settings'!$B$8)+'Settings'!$B$6,"Due Soon","Upcoming"))))),"Check date"))</f>
        <v/>
      </c>
      <c r="AA785" s="27">
        <f>IF(COUNTA($A785:$R785)=0,"",IF($A785="","Missing ID",IF(COUNTIF($A$5:$A$1004,$A785)&gt;1,"Duplicate ID",IF(OR($B785="",$C785="",$D785="",$H785="",$I785="",$K785="",$L785="",$Q785=""),"Missing required field",IF(AND($K785="Closed",$P785=""),"Closed without Resolved At",IF(AND($P785&lt;&gt;"",$P785&lt;$B785),"Resolved before Reported",IF(AND($Q785&lt;&gt;"",$Q785&lt;$B785),"Last Updated before Reported","OK")))))))</f>
        <v/>
      </c>
    </row>
    <row r="786">
      <c r="A786" s="17" t="n"/>
      <c r="B786" s="41" t="n"/>
      <c r="C786" s="42" t="n"/>
      <c r="D786" s="17" t="n"/>
      <c r="E786" s="20" t="n"/>
      <c r="F786" s="17" t="n"/>
      <c r="G786" s="17" t="n"/>
      <c r="H786" s="17" t="n"/>
      <c r="I786" s="17" t="n"/>
      <c r="J786" s="41" t="n"/>
      <c r="K786" s="17" t="n"/>
      <c r="L786" s="17" t="n"/>
      <c r="M786" s="17" t="n"/>
      <c r="N786" s="20" t="n"/>
      <c r="O786" s="42" t="n"/>
      <c r="P786" s="41" t="n"/>
      <c r="Q786" s="41" t="n"/>
      <c r="R786" s="43" t="n"/>
      <c r="S786" s="22">
        <f>IF(COUNTA($A786:$R786)=0,"",IFERROR(IF($J786="","",MAX(0,ROUND((IF(OR($K786="Closed",$K786="Canceled"),IF($P786="",$Q786,$P786),'Settings'!$B$8)-$J786)*1440,0))),""))</f>
        <v/>
      </c>
      <c r="T786" s="44">
        <f>IF(COUNTA($A786:$R786)=0,"",IFERROR(IF($B786="","",MAX(0,ROUND((IF(OR($K786="Closed",$K786="Canceled"),IF($P786="",$Q786,$P786),'Settings'!$B$8)-$B786)*24,1))),""))</f>
        <v/>
      </c>
      <c r="U786" s="44">
        <f>IF(COUNTA($A786:$R786)=0,"",IFERROR(VLOOKUP($I786,'Settings'!$A$12:$B$15,2,FALSE),""))</f>
        <v/>
      </c>
      <c r="V786" s="45">
        <f>IF(COUNTA($A786:$R786)=0,"",IFERROR(IF(OR($B786="",$U786=""),"",$B786+$U786/24),""))</f>
        <v/>
      </c>
      <c r="W786" s="25">
        <f>IF(COUNTA($A786:$R786)=0,"",IFERROR(IF($V786="","",IF(OR($K786="Closed",$K786="Canceled"),IF(IF($P786="",$Q786,$P786)&lt;=$V786,"Met","Missed"),IF('Settings'!$B$8&gt;$V786,"Overdue","Within Target"))),""))</f>
        <v/>
      </c>
      <c r="X786" s="46">
        <f>IF(COUNTA($A786:$R786)=0,"",IFERROR(ROUND($S786/60*'Settings'!$B$5,2),0))</f>
        <v/>
      </c>
      <c r="Y786" s="46">
        <f>IF(COUNTA($A786:$R786)=0,"",IFERROR($R786+$X786,0))</f>
        <v/>
      </c>
      <c r="Z786" s="25">
        <f>IF(COUNTA($A786:$R786)=0,"",IFERROR(IF(OR($K786="Closed",$K786="Canceled"),"No",IF($O786="","Missing Due Date",IF(INT($O786)&lt;INT('Settings'!$B$8),"Overdue",IF(INT($O786)=INT('Settings'!$B$8),"Due Today",IF(INT($O786)&lt;=INT('Settings'!$B$8)+'Settings'!$B$6,"Due Soon","Upcoming"))))),"Check date"))</f>
        <v/>
      </c>
      <c r="AA786" s="27">
        <f>IF(COUNTA($A786:$R786)=0,"",IF($A786="","Missing ID",IF(COUNTIF($A$5:$A$1004,$A786)&gt;1,"Duplicate ID",IF(OR($B786="",$C786="",$D786="",$H786="",$I786="",$K786="",$L786="",$Q786=""),"Missing required field",IF(AND($K786="Closed",$P786=""),"Closed without Resolved At",IF(AND($P786&lt;&gt;"",$P786&lt;$B786),"Resolved before Reported",IF(AND($Q786&lt;&gt;"",$Q786&lt;$B786),"Last Updated before Reported","OK")))))))</f>
        <v/>
      </c>
    </row>
    <row r="787">
      <c r="A787" s="17" t="n"/>
      <c r="B787" s="41" t="n"/>
      <c r="C787" s="42" t="n"/>
      <c r="D787" s="17" t="n"/>
      <c r="E787" s="20" t="n"/>
      <c r="F787" s="17" t="n"/>
      <c r="G787" s="17" t="n"/>
      <c r="H787" s="17" t="n"/>
      <c r="I787" s="17" t="n"/>
      <c r="J787" s="41" t="n"/>
      <c r="K787" s="17" t="n"/>
      <c r="L787" s="17" t="n"/>
      <c r="M787" s="17" t="n"/>
      <c r="N787" s="20" t="n"/>
      <c r="O787" s="42" t="n"/>
      <c r="P787" s="41" t="n"/>
      <c r="Q787" s="41" t="n"/>
      <c r="R787" s="43" t="n"/>
      <c r="S787" s="22">
        <f>IF(COUNTA($A787:$R787)=0,"",IFERROR(IF($J787="","",MAX(0,ROUND((IF(OR($K787="Closed",$K787="Canceled"),IF($P787="",$Q787,$P787),'Settings'!$B$8)-$J787)*1440,0))),""))</f>
        <v/>
      </c>
      <c r="T787" s="44">
        <f>IF(COUNTA($A787:$R787)=0,"",IFERROR(IF($B787="","",MAX(0,ROUND((IF(OR($K787="Closed",$K787="Canceled"),IF($P787="",$Q787,$P787),'Settings'!$B$8)-$B787)*24,1))),""))</f>
        <v/>
      </c>
      <c r="U787" s="44">
        <f>IF(COUNTA($A787:$R787)=0,"",IFERROR(VLOOKUP($I787,'Settings'!$A$12:$B$15,2,FALSE),""))</f>
        <v/>
      </c>
      <c r="V787" s="45">
        <f>IF(COUNTA($A787:$R787)=0,"",IFERROR(IF(OR($B787="",$U787=""),"",$B787+$U787/24),""))</f>
        <v/>
      </c>
      <c r="W787" s="25">
        <f>IF(COUNTA($A787:$R787)=0,"",IFERROR(IF($V787="","",IF(OR($K787="Closed",$K787="Canceled"),IF(IF($P787="",$Q787,$P787)&lt;=$V787,"Met","Missed"),IF('Settings'!$B$8&gt;$V787,"Overdue","Within Target"))),""))</f>
        <v/>
      </c>
      <c r="X787" s="46">
        <f>IF(COUNTA($A787:$R787)=0,"",IFERROR(ROUND($S787/60*'Settings'!$B$5,2),0))</f>
        <v/>
      </c>
      <c r="Y787" s="46">
        <f>IF(COUNTA($A787:$R787)=0,"",IFERROR($R787+$X787,0))</f>
        <v/>
      </c>
      <c r="Z787" s="25">
        <f>IF(COUNTA($A787:$R787)=0,"",IFERROR(IF(OR($K787="Closed",$K787="Canceled"),"No",IF($O787="","Missing Due Date",IF(INT($O787)&lt;INT('Settings'!$B$8),"Overdue",IF(INT($O787)=INT('Settings'!$B$8),"Due Today",IF(INT($O787)&lt;=INT('Settings'!$B$8)+'Settings'!$B$6,"Due Soon","Upcoming"))))),"Check date"))</f>
        <v/>
      </c>
      <c r="AA787" s="27">
        <f>IF(COUNTA($A787:$R787)=0,"",IF($A787="","Missing ID",IF(COUNTIF($A$5:$A$1004,$A787)&gt;1,"Duplicate ID",IF(OR($B787="",$C787="",$D787="",$H787="",$I787="",$K787="",$L787="",$Q787=""),"Missing required field",IF(AND($K787="Closed",$P787=""),"Closed without Resolved At",IF(AND($P787&lt;&gt;"",$P787&lt;$B787),"Resolved before Reported",IF(AND($Q787&lt;&gt;"",$Q787&lt;$B787),"Last Updated before Reported","OK")))))))</f>
        <v/>
      </c>
    </row>
    <row r="788">
      <c r="A788" s="17" t="n"/>
      <c r="B788" s="41" t="n"/>
      <c r="C788" s="42" t="n"/>
      <c r="D788" s="17" t="n"/>
      <c r="E788" s="20" t="n"/>
      <c r="F788" s="17" t="n"/>
      <c r="G788" s="17" t="n"/>
      <c r="H788" s="17" t="n"/>
      <c r="I788" s="17" t="n"/>
      <c r="J788" s="41" t="n"/>
      <c r="K788" s="17" t="n"/>
      <c r="L788" s="17" t="n"/>
      <c r="M788" s="17" t="n"/>
      <c r="N788" s="20" t="n"/>
      <c r="O788" s="42" t="n"/>
      <c r="P788" s="41" t="n"/>
      <c r="Q788" s="41" t="n"/>
      <c r="R788" s="43" t="n"/>
      <c r="S788" s="22">
        <f>IF(COUNTA($A788:$R788)=0,"",IFERROR(IF($J788="","",MAX(0,ROUND((IF(OR($K788="Closed",$K788="Canceled"),IF($P788="",$Q788,$P788),'Settings'!$B$8)-$J788)*1440,0))),""))</f>
        <v/>
      </c>
      <c r="T788" s="44">
        <f>IF(COUNTA($A788:$R788)=0,"",IFERROR(IF($B788="","",MAX(0,ROUND((IF(OR($K788="Closed",$K788="Canceled"),IF($P788="",$Q788,$P788),'Settings'!$B$8)-$B788)*24,1))),""))</f>
        <v/>
      </c>
      <c r="U788" s="44">
        <f>IF(COUNTA($A788:$R788)=0,"",IFERROR(VLOOKUP($I788,'Settings'!$A$12:$B$15,2,FALSE),""))</f>
        <v/>
      </c>
      <c r="V788" s="45">
        <f>IF(COUNTA($A788:$R788)=0,"",IFERROR(IF(OR($B788="",$U788=""),"",$B788+$U788/24),""))</f>
        <v/>
      </c>
      <c r="W788" s="25">
        <f>IF(COUNTA($A788:$R788)=0,"",IFERROR(IF($V788="","",IF(OR($K788="Closed",$K788="Canceled"),IF(IF($P788="",$Q788,$P788)&lt;=$V788,"Met","Missed"),IF('Settings'!$B$8&gt;$V788,"Overdue","Within Target"))),""))</f>
        <v/>
      </c>
      <c r="X788" s="46">
        <f>IF(COUNTA($A788:$R788)=0,"",IFERROR(ROUND($S788/60*'Settings'!$B$5,2),0))</f>
        <v/>
      </c>
      <c r="Y788" s="46">
        <f>IF(COUNTA($A788:$R788)=0,"",IFERROR($R788+$X788,0))</f>
        <v/>
      </c>
      <c r="Z788" s="25">
        <f>IF(COUNTA($A788:$R788)=0,"",IFERROR(IF(OR($K788="Closed",$K788="Canceled"),"No",IF($O788="","Missing Due Date",IF(INT($O788)&lt;INT('Settings'!$B$8),"Overdue",IF(INT($O788)=INT('Settings'!$B$8),"Due Today",IF(INT($O788)&lt;=INT('Settings'!$B$8)+'Settings'!$B$6,"Due Soon","Upcoming"))))),"Check date"))</f>
        <v/>
      </c>
      <c r="AA788" s="27">
        <f>IF(COUNTA($A788:$R788)=0,"",IF($A788="","Missing ID",IF(COUNTIF($A$5:$A$1004,$A788)&gt;1,"Duplicate ID",IF(OR($B788="",$C788="",$D788="",$H788="",$I788="",$K788="",$L788="",$Q788=""),"Missing required field",IF(AND($K788="Closed",$P788=""),"Closed without Resolved At",IF(AND($P788&lt;&gt;"",$P788&lt;$B788),"Resolved before Reported",IF(AND($Q788&lt;&gt;"",$Q788&lt;$B788),"Last Updated before Reported","OK")))))))</f>
        <v/>
      </c>
    </row>
    <row r="789">
      <c r="A789" s="17" t="n"/>
      <c r="B789" s="41" t="n"/>
      <c r="C789" s="42" t="n"/>
      <c r="D789" s="17" t="n"/>
      <c r="E789" s="20" t="n"/>
      <c r="F789" s="17" t="n"/>
      <c r="G789" s="17" t="n"/>
      <c r="H789" s="17" t="n"/>
      <c r="I789" s="17" t="n"/>
      <c r="J789" s="41" t="n"/>
      <c r="K789" s="17" t="n"/>
      <c r="L789" s="17" t="n"/>
      <c r="M789" s="17" t="n"/>
      <c r="N789" s="20" t="n"/>
      <c r="O789" s="42" t="n"/>
      <c r="P789" s="41" t="n"/>
      <c r="Q789" s="41" t="n"/>
      <c r="R789" s="43" t="n"/>
      <c r="S789" s="22">
        <f>IF(COUNTA($A789:$R789)=0,"",IFERROR(IF($J789="","",MAX(0,ROUND((IF(OR($K789="Closed",$K789="Canceled"),IF($P789="",$Q789,$P789),'Settings'!$B$8)-$J789)*1440,0))),""))</f>
        <v/>
      </c>
      <c r="T789" s="44">
        <f>IF(COUNTA($A789:$R789)=0,"",IFERROR(IF($B789="","",MAX(0,ROUND((IF(OR($K789="Closed",$K789="Canceled"),IF($P789="",$Q789,$P789),'Settings'!$B$8)-$B789)*24,1))),""))</f>
        <v/>
      </c>
      <c r="U789" s="44">
        <f>IF(COUNTA($A789:$R789)=0,"",IFERROR(VLOOKUP($I789,'Settings'!$A$12:$B$15,2,FALSE),""))</f>
        <v/>
      </c>
      <c r="V789" s="45">
        <f>IF(COUNTA($A789:$R789)=0,"",IFERROR(IF(OR($B789="",$U789=""),"",$B789+$U789/24),""))</f>
        <v/>
      </c>
      <c r="W789" s="25">
        <f>IF(COUNTA($A789:$R789)=0,"",IFERROR(IF($V789="","",IF(OR($K789="Closed",$K789="Canceled"),IF(IF($P789="",$Q789,$P789)&lt;=$V789,"Met","Missed"),IF('Settings'!$B$8&gt;$V789,"Overdue","Within Target"))),""))</f>
        <v/>
      </c>
      <c r="X789" s="46">
        <f>IF(COUNTA($A789:$R789)=0,"",IFERROR(ROUND($S789/60*'Settings'!$B$5,2),0))</f>
        <v/>
      </c>
      <c r="Y789" s="46">
        <f>IF(COUNTA($A789:$R789)=0,"",IFERROR($R789+$X789,0))</f>
        <v/>
      </c>
      <c r="Z789" s="25">
        <f>IF(COUNTA($A789:$R789)=0,"",IFERROR(IF(OR($K789="Closed",$K789="Canceled"),"No",IF($O789="","Missing Due Date",IF(INT($O789)&lt;INT('Settings'!$B$8),"Overdue",IF(INT($O789)=INT('Settings'!$B$8),"Due Today",IF(INT($O789)&lt;=INT('Settings'!$B$8)+'Settings'!$B$6,"Due Soon","Upcoming"))))),"Check date"))</f>
        <v/>
      </c>
      <c r="AA789" s="27">
        <f>IF(COUNTA($A789:$R789)=0,"",IF($A789="","Missing ID",IF(COUNTIF($A$5:$A$1004,$A789)&gt;1,"Duplicate ID",IF(OR($B789="",$C789="",$D789="",$H789="",$I789="",$K789="",$L789="",$Q789=""),"Missing required field",IF(AND($K789="Closed",$P789=""),"Closed without Resolved At",IF(AND($P789&lt;&gt;"",$P789&lt;$B789),"Resolved before Reported",IF(AND($Q789&lt;&gt;"",$Q789&lt;$B789),"Last Updated before Reported","OK")))))))</f>
        <v/>
      </c>
    </row>
    <row r="790">
      <c r="A790" s="17" t="n"/>
      <c r="B790" s="41" t="n"/>
      <c r="C790" s="42" t="n"/>
      <c r="D790" s="17" t="n"/>
      <c r="E790" s="20" t="n"/>
      <c r="F790" s="17" t="n"/>
      <c r="G790" s="17" t="n"/>
      <c r="H790" s="17" t="n"/>
      <c r="I790" s="17" t="n"/>
      <c r="J790" s="41" t="n"/>
      <c r="K790" s="17" t="n"/>
      <c r="L790" s="17" t="n"/>
      <c r="M790" s="17" t="n"/>
      <c r="N790" s="20" t="n"/>
      <c r="O790" s="42" t="n"/>
      <c r="P790" s="41" t="n"/>
      <c r="Q790" s="41" t="n"/>
      <c r="R790" s="43" t="n"/>
      <c r="S790" s="22">
        <f>IF(COUNTA($A790:$R790)=0,"",IFERROR(IF($J790="","",MAX(0,ROUND((IF(OR($K790="Closed",$K790="Canceled"),IF($P790="",$Q790,$P790),'Settings'!$B$8)-$J790)*1440,0))),""))</f>
        <v/>
      </c>
      <c r="T790" s="44">
        <f>IF(COUNTA($A790:$R790)=0,"",IFERROR(IF($B790="","",MAX(0,ROUND((IF(OR($K790="Closed",$K790="Canceled"),IF($P790="",$Q790,$P790),'Settings'!$B$8)-$B790)*24,1))),""))</f>
        <v/>
      </c>
      <c r="U790" s="44">
        <f>IF(COUNTA($A790:$R790)=0,"",IFERROR(VLOOKUP($I790,'Settings'!$A$12:$B$15,2,FALSE),""))</f>
        <v/>
      </c>
      <c r="V790" s="45">
        <f>IF(COUNTA($A790:$R790)=0,"",IFERROR(IF(OR($B790="",$U790=""),"",$B790+$U790/24),""))</f>
        <v/>
      </c>
      <c r="W790" s="25">
        <f>IF(COUNTA($A790:$R790)=0,"",IFERROR(IF($V790="","",IF(OR($K790="Closed",$K790="Canceled"),IF(IF($P790="",$Q790,$P790)&lt;=$V790,"Met","Missed"),IF('Settings'!$B$8&gt;$V790,"Overdue","Within Target"))),""))</f>
        <v/>
      </c>
      <c r="X790" s="46">
        <f>IF(COUNTA($A790:$R790)=0,"",IFERROR(ROUND($S790/60*'Settings'!$B$5,2),0))</f>
        <v/>
      </c>
      <c r="Y790" s="46">
        <f>IF(COUNTA($A790:$R790)=0,"",IFERROR($R790+$X790,0))</f>
        <v/>
      </c>
      <c r="Z790" s="25">
        <f>IF(COUNTA($A790:$R790)=0,"",IFERROR(IF(OR($K790="Closed",$K790="Canceled"),"No",IF($O790="","Missing Due Date",IF(INT($O790)&lt;INT('Settings'!$B$8),"Overdue",IF(INT($O790)=INT('Settings'!$B$8),"Due Today",IF(INT($O790)&lt;=INT('Settings'!$B$8)+'Settings'!$B$6,"Due Soon","Upcoming"))))),"Check date"))</f>
        <v/>
      </c>
      <c r="AA790" s="27">
        <f>IF(COUNTA($A790:$R790)=0,"",IF($A790="","Missing ID",IF(COUNTIF($A$5:$A$1004,$A790)&gt;1,"Duplicate ID",IF(OR($B790="",$C790="",$D790="",$H790="",$I790="",$K790="",$L790="",$Q790=""),"Missing required field",IF(AND($K790="Closed",$P790=""),"Closed without Resolved At",IF(AND($P790&lt;&gt;"",$P790&lt;$B790),"Resolved before Reported",IF(AND($Q790&lt;&gt;"",$Q790&lt;$B790),"Last Updated before Reported","OK")))))))</f>
        <v/>
      </c>
    </row>
    <row r="791">
      <c r="A791" s="17" t="n"/>
      <c r="B791" s="41" t="n"/>
      <c r="C791" s="42" t="n"/>
      <c r="D791" s="17" t="n"/>
      <c r="E791" s="20" t="n"/>
      <c r="F791" s="17" t="n"/>
      <c r="G791" s="17" t="n"/>
      <c r="H791" s="17" t="n"/>
      <c r="I791" s="17" t="n"/>
      <c r="J791" s="41" t="n"/>
      <c r="K791" s="17" t="n"/>
      <c r="L791" s="17" t="n"/>
      <c r="M791" s="17" t="n"/>
      <c r="N791" s="20" t="n"/>
      <c r="O791" s="42" t="n"/>
      <c r="P791" s="41" t="n"/>
      <c r="Q791" s="41" t="n"/>
      <c r="R791" s="43" t="n"/>
      <c r="S791" s="22">
        <f>IF(COUNTA($A791:$R791)=0,"",IFERROR(IF($J791="","",MAX(0,ROUND((IF(OR($K791="Closed",$K791="Canceled"),IF($P791="",$Q791,$P791),'Settings'!$B$8)-$J791)*1440,0))),""))</f>
        <v/>
      </c>
      <c r="T791" s="44">
        <f>IF(COUNTA($A791:$R791)=0,"",IFERROR(IF($B791="","",MAX(0,ROUND((IF(OR($K791="Closed",$K791="Canceled"),IF($P791="",$Q791,$P791),'Settings'!$B$8)-$B791)*24,1))),""))</f>
        <v/>
      </c>
      <c r="U791" s="44">
        <f>IF(COUNTA($A791:$R791)=0,"",IFERROR(VLOOKUP($I791,'Settings'!$A$12:$B$15,2,FALSE),""))</f>
        <v/>
      </c>
      <c r="V791" s="45">
        <f>IF(COUNTA($A791:$R791)=0,"",IFERROR(IF(OR($B791="",$U791=""),"",$B791+$U791/24),""))</f>
        <v/>
      </c>
      <c r="W791" s="25">
        <f>IF(COUNTA($A791:$R791)=0,"",IFERROR(IF($V791="","",IF(OR($K791="Closed",$K791="Canceled"),IF(IF($P791="",$Q791,$P791)&lt;=$V791,"Met","Missed"),IF('Settings'!$B$8&gt;$V791,"Overdue","Within Target"))),""))</f>
        <v/>
      </c>
      <c r="X791" s="46">
        <f>IF(COUNTA($A791:$R791)=0,"",IFERROR(ROUND($S791/60*'Settings'!$B$5,2),0))</f>
        <v/>
      </c>
      <c r="Y791" s="46">
        <f>IF(COUNTA($A791:$R791)=0,"",IFERROR($R791+$X791,0))</f>
        <v/>
      </c>
      <c r="Z791" s="25">
        <f>IF(COUNTA($A791:$R791)=0,"",IFERROR(IF(OR($K791="Closed",$K791="Canceled"),"No",IF($O791="","Missing Due Date",IF(INT($O791)&lt;INT('Settings'!$B$8),"Overdue",IF(INT($O791)=INT('Settings'!$B$8),"Due Today",IF(INT($O791)&lt;=INT('Settings'!$B$8)+'Settings'!$B$6,"Due Soon","Upcoming"))))),"Check date"))</f>
        <v/>
      </c>
      <c r="AA791" s="27">
        <f>IF(COUNTA($A791:$R791)=0,"",IF($A791="","Missing ID",IF(COUNTIF($A$5:$A$1004,$A791)&gt;1,"Duplicate ID",IF(OR($B791="",$C791="",$D791="",$H791="",$I791="",$K791="",$L791="",$Q791=""),"Missing required field",IF(AND($K791="Closed",$P791=""),"Closed without Resolved At",IF(AND($P791&lt;&gt;"",$P791&lt;$B791),"Resolved before Reported",IF(AND($Q791&lt;&gt;"",$Q791&lt;$B791),"Last Updated before Reported","OK")))))))</f>
        <v/>
      </c>
    </row>
    <row r="792">
      <c r="A792" s="17" t="n"/>
      <c r="B792" s="41" t="n"/>
      <c r="C792" s="42" t="n"/>
      <c r="D792" s="17" t="n"/>
      <c r="E792" s="20" t="n"/>
      <c r="F792" s="17" t="n"/>
      <c r="G792" s="17" t="n"/>
      <c r="H792" s="17" t="n"/>
      <c r="I792" s="17" t="n"/>
      <c r="J792" s="41" t="n"/>
      <c r="K792" s="17" t="n"/>
      <c r="L792" s="17" t="n"/>
      <c r="M792" s="17" t="n"/>
      <c r="N792" s="20" t="n"/>
      <c r="O792" s="42" t="n"/>
      <c r="P792" s="41" t="n"/>
      <c r="Q792" s="41" t="n"/>
      <c r="R792" s="43" t="n"/>
      <c r="S792" s="22">
        <f>IF(COUNTA($A792:$R792)=0,"",IFERROR(IF($J792="","",MAX(0,ROUND((IF(OR($K792="Closed",$K792="Canceled"),IF($P792="",$Q792,$P792),'Settings'!$B$8)-$J792)*1440,0))),""))</f>
        <v/>
      </c>
      <c r="T792" s="44">
        <f>IF(COUNTA($A792:$R792)=0,"",IFERROR(IF($B792="","",MAX(0,ROUND((IF(OR($K792="Closed",$K792="Canceled"),IF($P792="",$Q792,$P792),'Settings'!$B$8)-$B792)*24,1))),""))</f>
        <v/>
      </c>
      <c r="U792" s="44">
        <f>IF(COUNTA($A792:$R792)=0,"",IFERROR(VLOOKUP($I792,'Settings'!$A$12:$B$15,2,FALSE),""))</f>
        <v/>
      </c>
      <c r="V792" s="45">
        <f>IF(COUNTA($A792:$R792)=0,"",IFERROR(IF(OR($B792="",$U792=""),"",$B792+$U792/24),""))</f>
        <v/>
      </c>
      <c r="W792" s="25">
        <f>IF(COUNTA($A792:$R792)=0,"",IFERROR(IF($V792="","",IF(OR($K792="Closed",$K792="Canceled"),IF(IF($P792="",$Q792,$P792)&lt;=$V792,"Met","Missed"),IF('Settings'!$B$8&gt;$V792,"Overdue","Within Target"))),""))</f>
        <v/>
      </c>
      <c r="X792" s="46">
        <f>IF(COUNTA($A792:$R792)=0,"",IFERROR(ROUND($S792/60*'Settings'!$B$5,2),0))</f>
        <v/>
      </c>
      <c r="Y792" s="46">
        <f>IF(COUNTA($A792:$R792)=0,"",IFERROR($R792+$X792,0))</f>
        <v/>
      </c>
      <c r="Z792" s="25">
        <f>IF(COUNTA($A792:$R792)=0,"",IFERROR(IF(OR($K792="Closed",$K792="Canceled"),"No",IF($O792="","Missing Due Date",IF(INT($O792)&lt;INT('Settings'!$B$8),"Overdue",IF(INT($O792)=INT('Settings'!$B$8),"Due Today",IF(INT($O792)&lt;=INT('Settings'!$B$8)+'Settings'!$B$6,"Due Soon","Upcoming"))))),"Check date"))</f>
        <v/>
      </c>
      <c r="AA792" s="27">
        <f>IF(COUNTA($A792:$R792)=0,"",IF($A792="","Missing ID",IF(COUNTIF($A$5:$A$1004,$A792)&gt;1,"Duplicate ID",IF(OR($B792="",$C792="",$D792="",$H792="",$I792="",$K792="",$L792="",$Q792=""),"Missing required field",IF(AND($K792="Closed",$P792=""),"Closed without Resolved At",IF(AND($P792&lt;&gt;"",$P792&lt;$B792),"Resolved before Reported",IF(AND($Q792&lt;&gt;"",$Q792&lt;$B792),"Last Updated before Reported","OK")))))))</f>
        <v/>
      </c>
    </row>
    <row r="793">
      <c r="A793" s="17" t="n"/>
      <c r="B793" s="41" t="n"/>
      <c r="C793" s="42" t="n"/>
      <c r="D793" s="17" t="n"/>
      <c r="E793" s="20" t="n"/>
      <c r="F793" s="17" t="n"/>
      <c r="G793" s="17" t="n"/>
      <c r="H793" s="17" t="n"/>
      <c r="I793" s="17" t="n"/>
      <c r="J793" s="41" t="n"/>
      <c r="K793" s="17" t="n"/>
      <c r="L793" s="17" t="n"/>
      <c r="M793" s="17" t="n"/>
      <c r="N793" s="20" t="n"/>
      <c r="O793" s="42" t="n"/>
      <c r="P793" s="41" t="n"/>
      <c r="Q793" s="41" t="n"/>
      <c r="R793" s="43" t="n"/>
      <c r="S793" s="22">
        <f>IF(COUNTA($A793:$R793)=0,"",IFERROR(IF($J793="","",MAX(0,ROUND((IF(OR($K793="Closed",$K793="Canceled"),IF($P793="",$Q793,$P793),'Settings'!$B$8)-$J793)*1440,0))),""))</f>
        <v/>
      </c>
      <c r="T793" s="44">
        <f>IF(COUNTA($A793:$R793)=0,"",IFERROR(IF($B793="","",MAX(0,ROUND((IF(OR($K793="Closed",$K793="Canceled"),IF($P793="",$Q793,$P793),'Settings'!$B$8)-$B793)*24,1))),""))</f>
        <v/>
      </c>
      <c r="U793" s="44">
        <f>IF(COUNTA($A793:$R793)=0,"",IFERROR(VLOOKUP($I793,'Settings'!$A$12:$B$15,2,FALSE),""))</f>
        <v/>
      </c>
      <c r="V793" s="45">
        <f>IF(COUNTA($A793:$R793)=0,"",IFERROR(IF(OR($B793="",$U793=""),"",$B793+$U793/24),""))</f>
        <v/>
      </c>
      <c r="W793" s="25">
        <f>IF(COUNTA($A793:$R793)=0,"",IFERROR(IF($V793="","",IF(OR($K793="Closed",$K793="Canceled"),IF(IF($P793="",$Q793,$P793)&lt;=$V793,"Met","Missed"),IF('Settings'!$B$8&gt;$V793,"Overdue","Within Target"))),""))</f>
        <v/>
      </c>
      <c r="X793" s="46">
        <f>IF(COUNTA($A793:$R793)=0,"",IFERROR(ROUND($S793/60*'Settings'!$B$5,2),0))</f>
        <v/>
      </c>
      <c r="Y793" s="46">
        <f>IF(COUNTA($A793:$R793)=0,"",IFERROR($R793+$X793,0))</f>
        <v/>
      </c>
      <c r="Z793" s="25">
        <f>IF(COUNTA($A793:$R793)=0,"",IFERROR(IF(OR($K793="Closed",$K793="Canceled"),"No",IF($O793="","Missing Due Date",IF(INT($O793)&lt;INT('Settings'!$B$8),"Overdue",IF(INT($O793)=INT('Settings'!$B$8),"Due Today",IF(INT($O793)&lt;=INT('Settings'!$B$8)+'Settings'!$B$6,"Due Soon","Upcoming"))))),"Check date"))</f>
        <v/>
      </c>
      <c r="AA793" s="27">
        <f>IF(COUNTA($A793:$R793)=0,"",IF($A793="","Missing ID",IF(COUNTIF($A$5:$A$1004,$A793)&gt;1,"Duplicate ID",IF(OR($B793="",$C793="",$D793="",$H793="",$I793="",$K793="",$L793="",$Q793=""),"Missing required field",IF(AND($K793="Closed",$P793=""),"Closed without Resolved At",IF(AND($P793&lt;&gt;"",$P793&lt;$B793),"Resolved before Reported",IF(AND($Q793&lt;&gt;"",$Q793&lt;$B793),"Last Updated before Reported","OK")))))))</f>
        <v/>
      </c>
    </row>
    <row r="794">
      <c r="A794" s="17" t="n"/>
      <c r="B794" s="41" t="n"/>
      <c r="C794" s="42" t="n"/>
      <c r="D794" s="17" t="n"/>
      <c r="E794" s="20" t="n"/>
      <c r="F794" s="17" t="n"/>
      <c r="G794" s="17" t="n"/>
      <c r="H794" s="17" t="n"/>
      <c r="I794" s="17" t="n"/>
      <c r="J794" s="41" t="n"/>
      <c r="K794" s="17" t="n"/>
      <c r="L794" s="17" t="n"/>
      <c r="M794" s="17" t="n"/>
      <c r="N794" s="20" t="n"/>
      <c r="O794" s="42" t="n"/>
      <c r="P794" s="41" t="n"/>
      <c r="Q794" s="41" t="n"/>
      <c r="R794" s="43" t="n"/>
      <c r="S794" s="22">
        <f>IF(COUNTA($A794:$R794)=0,"",IFERROR(IF($J794="","",MAX(0,ROUND((IF(OR($K794="Closed",$K794="Canceled"),IF($P794="",$Q794,$P794),'Settings'!$B$8)-$J794)*1440,0))),""))</f>
        <v/>
      </c>
      <c r="T794" s="44">
        <f>IF(COUNTA($A794:$R794)=0,"",IFERROR(IF($B794="","",MAX(0,ROUND((IF(OR($K794="Closed",$K794="Canceled"),IF($P794="",$Q794,$P794),'Settings'!$B$8)-$B794)*24,1))),""))</f>
        <v/>
      </c>
      <c r="U794" s="44">
        <f>IF(COUNTA($A794:$R794)=0,"",IFERROR(VLOOKUP($I794,'Settings'!$A$12:$B$15,2,FALSE),""))</f>
        <v/>
      </c>
      <c r="V794" s="45">
        <f>IF(COUNTA($A794:$R794)=0,"",IFERROR(IF(OR($B794="",$U794=""),"",$B794+$U794/24),""))</f>
        <v/>
      </c>
      <c r="W794" s="25">
        <f>IF(COUNTA($A794:$R794)=0,"",IFERROR(IF($V794="","",IF(OR($K794="Closed",$K794="Canceled"),IF(IF($P794="",$Q794,$P794)&lt;=$V794,"Met","Missed"),IF('Settings'!$B$8&gt;$V794,"Overdue","Within Target"))),""))</f>
        <v/>
      </c>
      <c r="X794" s="46">
        <f>IF(COUNTA($A794:$R794)=0,"",IFERROR(ROUND($S794/60*'Settings'!$B$5,2),0))</f>
        <v/>
      </c>
      <c r="Y794" s="46">
        <f>IF(COUNTA($A794:$R794)=0,"",IFERROR($R794+$X794,0))</f>
        <v/>
      </c>
      <c r="Z794" s="25">
        <f>IF(COUNTA($A794:$R794)=0,"",IFERROR(IF(OR($K794="Closed",$K794="Canceled"),"No",IF($O794="","Missing Due Date",IF(INT($O794)&lt;INT('Settings'!$B$8),"Overdue",IF(INT($O794)=INT('Settings'!$B$8),"Due Today",IF(INT($O794)&lt;=INT('Settings'!$B$8)+'Settings'!$B$6,"Due Soon","Upcoming"))))),"Check date"))</f>
        <v/>
      </c>
      <c r="AA794" s="27">
        <f>IF(COUNTA($A794:$R794)=0,"",IF($A794="","Missing ID",IF(COUNTIF($A$5:$A$1004,$A794)&gt;1,"Duplicate ID",IF(OR($B794="",$C794="",$D794="",$H794="",$I794="",$K794="",$L794="",$Q794=""),"Missing required field",IF(AND($K794="Closed",$P794=""),"Closed without Resolved At",IF(AND($P794&lt;&gt;"",$P794&lt;$B794),"Resolved before Reported",IF(AND($Q794&lt;&gt;"",$Q794&lt;$B794),"Last Updated before Reported","OK")))))))</f>
        <v/>
      </c>
    </row>
    <row r="795">
      <c r="A795" s="17" t="n"/>
      <c r="B795" s="41" t="n"/>
      <c r="C795" s="42" t="n"/>
      <c r="D795" s="17" t="n"/>
      <c r="E795" s="20" t="n"/>
      <c r="F795" s="17" t="n"/>
      <c r="G795" s="17" t="n"/>
      <c r="H795" s="17" t="n"/>
      <c r="I795" s="17" t="n"/>
      <c r="J795" s="41" t="n"/>
      <c r="K795" s="17" t="n"/>
      <c r="L795" s="17" t="n"/>
      <c r="M795" s="17" t="n"/>
      <c r="N795" s="20" t="n"/>
      <c r="O795" s="42" t="n"/>
      <c r="P795" s="41" t="n"/>
      <c r="Q795" s="41" t="n"/>
      <c r="R795" s="43" t="n"/>
      <c r="S795" s="22">
        <f>IF(COUNTA($A795:$R795)=0,"",IFERROR(IF($J795="","",MAX(0,ROUND((IF(OR($K795="Closed",$K795="Canceled"),IF($P795="",$Q795,$P795),'Settings'!$B$8)-$J795)*1440,0))),""))</f>
        <v/>
      </c>
      <c r="T795" s="44">
        <f>IF(COUNTA($A795:$R795)=0,"",IFERROR(IF($B795="","",MAX(0,ROUND((IF(OR($K795="Closed",$K795="Canceled"),IF($P795="",$Q795,$P795),'Settings'!$B$8)-$B795)*24,1))),""))</f>
        <v/>
      </c>
      <c r="U795" s="44">
        <f>IF(COUNTA($A795:$R795)=0,"",IFERROR(VLOOKUP($I795,'Settings'!$A$12:$B$15,2,FALSE),""))</f>
        <v/>
      </c>
      <c r="V795" s="45">
        <f>IF(COUNTA($A795:$R795)=0,"",IFERROR(IF(OR($B795="",$U795=""),"",$B795+$U795/24),""))</f>
        <v/>
      </c>
      <c r="W795" s="25">
        <f>IF(COUNTA($A795:$R795)=0,"",IFERROR(IF($V795="","",IF(OR($K795="Closed",$K795="Canceled"),IF(IF($P795="",$Q795,$P795)&lt;=$V795,"Met","Missed"),IF('Settings'!$B$8&gt;$V795,"Overdue","Within Target"))),""))</f>
        <v/>
      </c>
      <c r="X795" s="46">
        <f>IF(COUNTA($A795:$R795)=0,"",IFERROR(ROUND($S795/60*'Settings'!$B$5,2),0))</f>
        <v/>
      </c>
      <c r="Y795" s="46">
        <f>IF(COUNTA($A795:$R795)=0,"",IFERROR($R795+$X795,0))</f>
        <v/>
      </c>
      <c r="Z795" s="25">
        <f>IF(COUNTA($A795:$R795)=0,"",IFERROR(IF(OR($K795="Closed",$K795="Canceled"),"No",IF($O795="","Missing Due Date",IF(INT($O795)&lt;INT('Settings'!$B$8),"Overdue",IF(INT($O795)=INT('Settings'!$B$8),"Due Today",IF(INT($O795)&lt;=INT('Settings'!$B$8)+'Settings'!$B$6,"Due Soon","Upcoming"))))),"Check date"))</f>
        <v/>
      </c>
      <c r="AA795" s="27">
        <f>IF(COUNTA($A795:$R795)=0,"",IF($A795="","Missing ID",IF(COUNTIF($A$5:$A$1004,$A795)&gt;1,"Duplicate ID",IF(OR($B795="",$C795="",$D795="",$H795="",$I795="",$K795="",$L795="",$Q795=""),"Missing required field",IF(AND($K795="Closed",$P795=""),"Closed without Resolved At",IF(AND($P795&lt;&gt;"",$P795&lt;$B795),"Resolved before Reported",IF(AND($Q795&lt;&gt;"",$Q795&lt;$B795),"Last Updated before Reported","OK")))))))</f>
        <v/>
      </c>
    </row>
    <row r="796">
      <c r="A796" s="17" t="n"/>
      <c r="B796" s="41" t="n"/>
      <c r="C796" s="42" t="n"/>
      <c r="D796" s="17" t="n"/>
      <c r="E796" s="20" t="n"/>
      <c r="F796" s="17" t="n"/>
      <c r="G796" s="17" t="n"/>
      <c r="H796" s="17" t="n"/>
      <c r="I796" s="17" t="n"/>
      <c r="J796" s="41" t="n"/>
      <c r="K796" s="17" t="n"/>
      <c r="L796" s="17" t="n"/>
      <c r="M796" s="17" t="n"/>
      <c r="N796" s="20" t="n"/>
      <c r="O796" s="42" t="n"/>
      <c r="P796" s="41" t="n"/>
      <c r="Q796" s="41" t="n"/>
      <c r="R796" s="43" t="n"/>
      <c r="S796" s="22">
        <f>IF(COUNTA($A796:$R796)=0,"",IFERROR(IF($J796="","",MAX(0,ROUND((IF(OR($K796="Closed",$K796="Canceled"),IF($P796="",$Q796,$P796),'Settings'!$B$8)-$J796)*1440,0))),""))</f>
        <v/>
      </c>
      <c r="T796" s="44">
        <f>IF(COUNTA($A796:$R796)=0,"",IFERROR(IF($B796="","",MAX(0,ROUND((IF(OR($K796="Closed",$K796="Canceled"),IF($P796="",$Q796,$P796),'Settings'!$B$8)-$B796)*24,1))),""))</f>
        <v/>
      </c>
      <c r="U796" s="44">
        <f>IF(COUNTA($A796:$R796)=0,"",IFERROR(VLOOKUP($I796,'Settings'!$A$12:$B$15,2,FALSE),""))</f>
        <v/>
      </c>
      <c r="V796" s="45">
        <f>IF(COUNTA($A796:$R796)=0,"",IFERROR(IF(OR($B796="",$U796=""),"",$B796+$U796/24),""))</f>
        <v/>
      </c>
      <c r="W796" s="25">
        <f>IF(COUNTA($A796:$R796)=0,"",IFERROR(IF($V796="","",IF(OR($K796="Closed",$K796="Canceled"),IF(IF($P796="",$Q796,$P796)&lt;=$V796,"Met","Missed"),IF('Settings'!$B$8&gt;$V796,"Overdue","Within Target"))),""))</f>
        <v/>
      </c>
      <c r="X796" s="46">
        <f>IF(COUNTA($A796:$R796)=0,"",IFERROR(ROUND($S796/60*'Settings'!$B$5,2),0))</f>
        <v/>
      </c>
      <c r="Y796" s="46">
        <f>IF(COUNTA($A796:$R796)=0,"",IFERROR($R796+$X796,0))</f>
        <v/>
      </c>
      <c r="Z796" s="25">
        <f>IF(COUNTA($A796:$R796)=0,"",IFERROR(IF(OR($K796="Closed",$K796="Canceled"),"No",IF($O796="","Missing Due Date",IF(INT($O796)&lt;INT('Settings'!$B$8),"Overdue",IF(INT($O796)=INT('Settings'!$B$8),"Due Today",IF(INT($O796)&lt;=INT('Settings'!$B$8)+'Settings'!$B$6,"Due Soon","Upcoming"))))),"Check date"))</f>
        <v/>
      </c>
      <c r="AA796" s="27">
        <f>IF(COUNTA($A796:$R796)=0,"",IF($A796="","Missing ID",IF(COUNTIF($A$5:$A$1004,$A796)&gt;1,"Duplicate ID",IF(OR($B796="",$C796="",$D796="",$H796="",$I796="",$K796="",$L796="",$Q796=""),"Missing required field",IF(AND($K796="Closed",$P796=""),"Closed without Resolved At",IF(AND($P796&lt;&gt;"",$P796&lt;$B796),"Resolved before Reported",IF(AND($Q796&lt;&gt;"",$Q796&lt;$B796),"Last Updated before Reported","OK")))))))</f>
        <v/>
      </c>
    </row>
    <row r="797">
      <c r="A797" s="17" t="n"/>
      <c r="B797" s="41" t="n"/>
      <c r="C797" s="42" t="n"/>
      <c r="D797" s="17" t="n"/>
      <c r="E797" s="20" t="n"/>
      <c r="F797" s="17" t="n"/>
      <c r="G797" s="17" t="n"/>
      <c r="H797" s="17" t="n"/>
      <c r="I797" s="17" t="n"/>
      <c r="J797" s="41" t="n"/>
      <c r="K797" s="17" t="n"/>
      <c r="L797" s="17" t="n"/>
      <c r="M797" s="17" t="n"/>
      <c r="N797" s="20" t="n"/>
      <c r="O797" s="42" t="n"/>
      <c r="P797" s="41" t="n"/>
      <c r="Q797" s="41" t="n"/>
      <c r="R797" s="43" t="n"/>
      <c r="S797" s="22">
        <f>IF(COUNTA($A797:$R797)=0,"",IFERROR(IF($J797="","",MAX(0,ROUND((IF(OR($K797="Closed",$K797="Canceled"),IF($P797="",$Q797,$P797),'Settings'!$B$8)-$J797)*1440,0))),""))</f>
        <v/>
      </c>
      <c r="T797" s="44">
        <f>IF(COUNTA($A797:$R797)=0,"",IFERROR(IF($B797="","",MAX(0,ROUND((IF(OR($K797="Closed",$K797="Canceled"),IF($P797="",$Q797,$P797),'Settings'!$B$8)-$B797)*24,1))),""))</f>
        <v/>
      </c>
      <c r="U797" s="44">
        <f>IF(COUNTA($A797:$R797)=0,"",IFERROR(VLOOKUP($I797,'Settings'!$A$12:$B$15,2,FALSE),""))</f>
        <v/>
      </c>
      <c r="V797" s="45">
        <f>IF(COUNTA($A797:$R797)=0,"",IFERROR(IF(OR($B797="",$U797=""),"",$B797+$U797/24),""))</f>
        <v/>
      </c>
      <c r="W797" s="25">
        <f>IF(COUNTA($A797:$R797)=0,"",IFERROR(IF($V797="","",IF(OR($K797="Closed",$K797="Canceled"),IF(IF($P797="",$Q797,$P797)&lt;=$V797,"Met","Missed"),IF('Settings'!$B$8&gt;$V797,"Overdue","Within Target"))),""))</f>
        <v/>
      </c>
      <c r="X797" s="46">
        <f>IF(COUNTA($A797:$R797)=0,"",IFERROR(ROUND($S797/60*'Settings'!$B$5,2),0))</f>
        <v/>
      </c>
      <c r="Y797" s="46">
        <f>IF(COUNTA($A797:$R797)=0,"",IFERROR($R797+$X797,0))</f>
        <v/>
      </c>
      <c r="Z797" s="25">
        <f>IF(COUNTA($A797:$R797)=0,"",IFERROR(IF(OR($K797="Closed",$K797="Canceled"),"No",IF($O797="","Missing Due Date",IF(INT($O797)&lt;INT('Settings'!$B$8),"Overdue",IF(INT($O797)=INT('Settings'!$B$8),"Due Today",IF(INT($O797)&lt;=INT('Settings'!$B$8)+'Settings'!$B$6,"Due Soon","Upcoming"))))),"Check date"))</f>
        <v/>
      </c>
      <c r="AA797" s="27">
        <f>IF(COUNTA($A797:$R797)=0,"",IF($A797="","Missing ID",IF(COUNTIF($A$5:$A$1004,$A797)&gt;1,"Duplicate ID",IF(OR($B797="",$C797="",$D797="",$H797="",$I797="",$K797="",$L797="",$Q797=""),"Missing required field",IF(AND($K797="Closed",$P797=""),"Closed without Resolved At",IF(AND($P797&lt;&gt;"",$P797&lt;$B797),"Resolved before Reported",IF(AND($Q797&lt;&gt;"",$Q797&lt;$B797),"Last Updated before Reported","OK")))))))</f>
        <v/>
      </c>
    </row>
    <row r="798">
      <c r="A798" s="17" t="n"/>
      <c r="B798" s="41" t="n"/>
      <c r="C798" s="42" t="n"/>
      <c r="D798" s="17" t="n"/>
      <c r="E798" s="20" t="n"/>
      <c r="F798" s="17" t="n"/>
      <c r="G798" s="17" t="n"/>
      <c r="H798" s="17" t="n"/>
      <c r="I798" s="17" t="n"/>
      <c r="J798" s="41" t="n"/>
      <c r="K798" s="17" t="n"/>
      <c r="L798" s="17" t="n"/>
      <c r="M798" s="17" t="n"/>
      <c r="N798" s="20" t="n"/>
      <c r="O798" s="42" t="n"/>
      <c r="P798" s="41" t="n"/>
      <c r="Q798" s="41" t="n"/>
      <c r="R798" s="43" t="n"/>
      <c r="S798" s="22">
        <f>IF(COUNTA($A798:$R798)=0,"",IFERROR(IF($J798="","",MAX(0,ROUND((IF(OR($K798="Closed",$K798="Canceled"),IF($P798="",$Q798,$P798),'Settings'!$B$8)-$J798)*1440,0))),""))</f>
        <v/>
      </c>
      <c r="T798" s="44">
        <f>IF(COUNTA($A798:$R798)=0,"",IFERROR(IF($B798="","",MAX(0,ROUND((IF(OR($K798="Closed",$K798="Canceled"),IF($P798="",$Q798,$P798),'Settings'!$B$8)-$B798)*24,1))),""))</f>
        <v/>
      </c>
      <c r="U798" s="44">
        <f>IF(COUNTA($A798:$R798)=0,"",IFERROR(VLOOKUP($I798,'Settings'!$A$12:$B$15,2,FALSE),""))</f>
        <v/>
      </c>
      <c r="V798" s="45">
        <f>IF(COUNTA($A798:$R798)=0,"",IFERROR(IF(OR($B798="",$U798=""),"",$B798+$U798/24),""))</f>
        <v/>
      </c>
      <c r="W798" s="25">
        <f>IF(COUNTA($A798:$R798)=0,"",IFERROR(IF($V798="","",IF(OR($K798="Closed",$K798="Canceled"),IF(IF($P798="",$Q798,$P798)&lt;=$V798,"Met","Missed"),IF('Settings'!$B$8&gt;$V798,"Overdue","Within Target"))),""))</f>
        <v/>
      </c>
      <c r="X798" s="46">
        <f>IF(COUNTA($A798:$R798)=0,"",IFERROR(ROUND($S798/60*'Settings'!$B$5,2),0))</f>
        <v/>
      </c>
      <c r="Y798" s="46">
        <f>IF(COUNTA($A798:$R798)=0,"",IFERROR($R798+$X798,0))</f>
        <v/>
      </c>
      <c r="Z798" s="25">
        <f>IF(COUNTA($A798:$R798)=0,"",IFERROR(IF(OR($K798="Closed",$K798="Canceled"),"No",IF($O798="","Missing Due Date",IF(INT($O798)&lt;INT('Settings'!$B$8),"Overdue",IF(INT($O798)=INT('Settings'!$B$8),"Due Today",IF(INT($O798)&lt;=INT('Settings'!$B$8)+'Settings'!$B$6,"Due Soon","Upcoming"))))),"Check date"))</f>
        <v/>
      </c>
      <c r="AA798" s="27">
        <f>IF(COUNTA($A798:$R798)=0,"",IF($A798="","Missing ID",IF(COUNTIF($A$5:$A$1004,$A798)&gt;1,"Duplicate ID",IF(OR($B798="",$C798="",$D798="",$H798="",$I798="",$K798="",$L798="",$Q798=""),"Missing required field",IF(AND($K798="Closed",$P798=""),"Closed without Resolved At",IF(AND($P798&lt;&gt;"",$P798&lt;$B798),"Resolved before Reported",IF(AND($Q798&lt;&gt;"",$Q798&lt;$B798),"Last Updated before Reported","OK")))))))</f>
        <v/>
      </c>
    </row>
    <row r="799">
      <c r="A799" s="17" t="n"/>
      <c r="B799" s="41" t="n"/>
      <c r="C799" s="42" t="n"/>
      <c r="D799" s="17" t="n"/>
      <c r="E799" s="20" t="n"/>
      <c r="F799" s="17" t="n"/>
      <c r="G799" s="17" t="n"/>
      <c r="H799" s="17" t="n"/>
      <c r="I799" s="17" t="n"/>
      <c r="J799" s="41" t="n"/>
      <c r="K799" s="17" t="n"/>
      <c r="L799" s="17" t="n"/>
      <c r="M799" s="17" t="n"/>
      <c r="N799" s="20" t="n"/>
      <c r="O799" s="42" t="n"/>
      <c r="P799" s="41" t="n"/>
      <c r="Q799" s="41" t="n"/>
      <c r="R799" s="43" t="n"/>
      <c r="S799" s="22">
        <f>IF(COUNTA($A799:$R799)=0,"",IFERROR(IF($J799="","",MAX(0,ROUND((IF(OR($K799="Closed",$K799="Canceled"),IF($P799="",$Q799,$P799),'Settings'!$B$8)-$J799)*1440,0))),""))</f>
        <v/>
      </c>
      <c r="T799" s="44">
        <f>IF(COUNTA($A799:$R799)=0,"",IFERROR(IF($B799="","",MAX(0,ROUND((IF(OR($K799="Closed",$K799="Canceled"),IF($P799="",$Q799,$P799),'Settings'!$B$8)-$B799)*24,1))),""))</f>
        <v/>
      </c>
      <c r="U799" s="44">
        <f>IF(COUNTA($A799:$R799)=0,"",IFERROR(VLOOKUP($I799,'Settings'!$A$12:$B$15,2,FALSE),""))</f>
        <v/>
      </c>
      <c r="V799" s="45">
        <f>IF(COUNTA($A799:$R799)=0,"",IFERROR(IF(OR($B799="",$U799=""),"",$B799+$U799/24),""))</f>
        <v/>
      </c>
      <c r="W799" s="25">
        <f>IF(COUNTA($A799:$R799)=0,"",IFERROR(IF($V799="","",IF(OR($K799="Closed",$K799="Canceled"),IF(IF($P799="",$Q799,$P799)&lt;=$V799,"Met","Missed"),IF('Settings'!$B$8&gt;$V799,"Overdue","Within Target"))),""))</f>
        <v/>
      </c>
      <c r="X799" s="46">
        <f>IF(COUNTA($A799:$R799)=0,"",IFERROR(ROUND($S799/60*'Settings'!$B$5,2),0))</f>
        <v/>
      </c>
      <c r="Y799" s="46">
        <f>IF(COUNTA($A799:$R799)=0,"",IFERROR($R799+$X799,0))</f>
        <v/>
      </c>
      <c r="Z799" s="25">
        <f>IF(COUNTA($A799:$R799)=0,"",IFERROR(IF(OR($K799="Closed",$K799="Canceled"),"No",IF($O799="","Missing Due Date",IF(INT($O799)&lt;INT('Settings'!$B$8),"Overdue",IF(INT($O799)=INT('Settings'!$B$8),"Due Today",IF(INT($O799)&lt;=INT('Settings'!$B$8)+'Settings'!$B$6,"Due Soon","Upcoming"))))),"Check date"))</f>
        <v/>
      </c>
      <c r="AA799" s="27">
        <f>IF(COUNTA($A799:$R799)=0,"",IF($A799="","Missing ID",IF(COUNTIF($A$5:$A$1004,$A799)&gt;1,"Duplicate ID",IF(OR($B799="",$C799="",$D799="",$H799="",$I799="",$K799="",$L799="",$Q799=""),"Missing required field",IF(AND($K799="Closed",$P799=""),"Closed without Resolved At",IF(AND($P799&lt;&gt;"",$P799&lt;$B799),"Resolved before Reported",IF(AND($Q799&lt;&gt;"",$Q799&lt;$B799),"Last Updated before Reported","OK")))))))</f>
        <v/>
      </c>
    </row>
    <row r="800">
      <c r="A800" s="17" t="n"/>
      <c r="B800" s="41" t="n"/>
      <c r="C800" s="42" t="n"/>
      <c r="D800" s="17" t="n"/>
      <c r="E800" s="20" t="n"/>
      <c r="F800" s="17" t="n"/>
      <c r="G800" s="17" t="n"/>
      <c r="H800" s="17" t="n"/>
      <c r="I800" s="17" t="n"/>
      <c r="J800" s="41" t="n"/>
      <c r="K800" s="17" t="n"/>
      <c r="L800" s="17" t="n"/>
      <c r="M800" s="17" t="n"/>
      <c r="N800" s="20" t="n"/>
      <c r="O800" s="42" t="n"/>
      <c r="P800" s="41" t="n"/>
      <c r="Q800" s="41" t="n"/>
      <c r="R800" s="43" t="n"/>
      <c r="S800" s="22">
        <f>IF(COUNTA($A800:$R800)=0,"",IFERROR(IF($J800="","",MAX(0,ROUND((IF(OR($K800="Closed",$K800="Canceled"),IF($P800="",$Q800,$P800),'Settings'!$B$8)-$J800)*1440,0))),""))</f>
        <v/>
      </c>
      <c r="T800" s="44">
        <f>IF(COUNTA($A800:$R800)=0,"",IFERROR(IF($B800="","",MAX(0,ROUND((IF(OR($K800="Closed",$K800="Canceled"),IF($P800="",$Q800,$P800),'Settings'!$B$8)-$B800)*24,1))),""))</f>
        <v/>
      </c>
      <c r="U800" s="44">
        <f>IF(COUNTA($A800:$R800)=0,"",IFERROR(VLOOKUP($I800,'Settings'!$A$12:$B$15,2,FALSE),""))</f>
        <v/>
      </c>
      <c r="V800" s="45">
        <f>IF(COUNTA($A800:$R800)=0,"",IFERROR(IF(OR($B800="",$U800=""),"",$B800+$U800/24),""))</f>
        <v/>
      </c>
      <c r="W800" s="25">
        <f>IF(COUNTA($A800:$R800)=0,"",IFERROR(IF($V800="","",IF(OR($K800="Closed",$K800="Canceled"),IF(IF($P800="",$Q800,$P800)&lt;=$V800,"Met","Missed"),IF('Settings'!$B$8&gt;$V800,"Overdue","Within Target"))),""))</f>
        <v/>
      </c>
      <c r="X800" s="46">
        <f>IF(COUNTA($A800:$R800)=0,"",IFERROR(ROUND($S800/60*'Settings'!$B$5,2),0))</f>
        <v/>
      </c>
      <c r="Y800" s="46">
        <f>IF(COUNTA($A800:$R800)=0,"",IFERROR($R800+$X800,0))</f>
        <v/>
      </c>
      <c r="Z800" s="25">
        <f>IF(COUNTA($A800:$R800)=0,"",IFERROR(IF(OR($K800="Closed",$K800="Canceled"),"No",IF($O800="","Missing Due Date",IF(INT($O800)&lt;INT('Settings'!$B$8),"Overdue",IF(INT($O800)=INT('Settings'!$B$8),"Due Today",IF(INT($O800)&lt;=INT('Settings'!$B$8)+'Settings'!$B$6,"Due Soon","Upcoming"))))),"Check date"))</f>
        <v/>
      </c>
      <c r="AA800" s="27">
        <f>IF(COUNTA($A800:$R800)=0,"",IF($A800="","Missing ID",IF(COUNTIF($A$5:$A$1004,$A800)&gt;1,"Duplicate ID",IF(OR($B800="",$C800="",$D800="",$H800="",$I800="",$K800="",$L800="",$Q800=""),"Missing required field",IF(AND($K800="Closed",$P800=""),"Closed without Resolved At",IF(AND($P800&lt;&gt;"",$P800&lt;$B800),"Resolved before Reported",IF(AND($Q800&lt;&gt;"",$Q800&lt;$B800),"Last Updated before Reported","OK")))))))</f>
        <v/>
      </c>
    </row>
    <row r="801">
      <c r="A801" s="17" t="n"/>
      <c r="B801" s="41" t="n"/>
      <c r="C801" s="42" t="n"/>
      <c r="D801" s="17" t="n"/>
      <c r="E801" s="20" t="n"/>
      <c r="F801" s="17" t="n"/>
      <c r="G801" s="17" t="n"/>
      <c r="H801" s="17" t="n"/>
      <c r="I801" s="17" t="n"/>
      <c r="J801" s="41" t="n"/>
      <c r="K801" s="17" t="n"/>
      <c r="L801" s="17" t="n"/>
      <c r="M801" s="17" t="n"/>
      <c r="N801" s="20" t="n"/>
      <c r="O801" s="42" t="n"/>
      <c r="P801" s="41" t="n"/>
      <c r="Q801" s="41" t="n"/>
      <c r="R801" s="43" t="n"/>
      <c r="S801" s="22">
        <f>IF(COUNTA($A801:$R801)=0,"",IFERROR(IF($J801="","",MAX(0,ROUND((IF(OR($K801="Closed",$K801="Canceled"),IF($P801="",$Q801,$P801),'Settings'!$B$8)-$J801)*1440,0))),""))</f>
        <v/>
      </c>
      <c r="T801" s="44">
        <f>IF(COUNTA($A801:$R801)=0,"",IFERROR(IF($B801="","",MAX(0,ROUND((IF(OR($K801="Closed",$K801="Canceled"),IF($P801="",$Q801,$P801),'Settings'!$B$8)-$B801)*24,1))),""))</f>
        <v/>
      </c>
      <c r="U801" s="44">
        <f>IF(COUNTA($A801:$R801)=0,"",IFERROR(VLOOKUP($I801,'Settings'!$A$12:$B$15,2,FALSE),""))</f>
        <v/>
      </c>
      <c r="V801" s="45">
        <f>IF(COUNTA($A801:$R801)=0,"",IFERROR(IF(OR($B801="",$U801=""),"",$B801+$U801/24),""))</f>
        <v/>
      </c>
      <c r="W801" s="25">
        <f>IF(COUNTA($A801:$R801)=0,"",IFERROR(IF($V801="","",IF(OR($K801="Closed",$K801="Canceled"),IF(IF($P801="",$Q801,$P801)&lt;=$V801,"Met","Missed"),IF('Settings'!$B$8&gt;$V801,"Overdue","Within Target"))),""))</f>
        <v/>
      </c>
      <c r="X801" s="46">
        <f>IF(COUNTA($A801:$R801)=0,"",IFERROR(ROUND($S801/60*'Settings'!$B$5,2),0))</f>
        <v/>
      </c>
      <c r="Y801" s="46">
        <f>IF(COUNTA($A801:$R801)=0,"",IFERROR($R801+$X801,0))</f>
        <v/>
      </c>
      <c r="Z801" s="25">
        <f>IF(COUNTA($A801:$R801)=0,"",IFERROR(IF(OR($K801="Closed",$K801="Canceled"),"No",IF($O801="","Missing Due Date",IF(INT($O801)&lt;INT('Settings'!$B$8),"Overdue",IF(INT($O801)=INT('Settings'!$B$8),"Due Today",IF(INT($O801)&lt;=INT('Settings'!$B$8)+'Settings'!$B$6,"Due Soon","Upcoming"))))),"Check date"))</f>
        <v/>
      </c>
      <c r="AA801" s="27">
        <f>IF(COUNTA($A801:$R801)=0,"",IF($A801="","Missing ID",IF(COUNTIF($A$5:$A$1004,$A801)&gt;1,"Duplicate ID",IF(OR($B801="",$C801="",$D801="",$H801="",$I801="",$K801="",$L801="",$Q801=""),"Missing required field",IF(AND($K801="Closed",$P801=""),"Closed without Resolved At",IF(AND($P801&lt;&gt;"",$P801&lt;$B801),"Resolved before Reported",IF(AND($Q801&lt;&gt;"",$Q801&lt;$B801),"Last Updated before Reported","OK")))))))</f>
        <v/>
      </c>
    </row>
    <row r="802">
      <c r="A802" s="17" t="n"/>
      <c r="B802" s="41" t="n"/>
      <c r="C802" s="42" t="n"/>
      <c r="D802" s="17" t="n"/>
      <c r="E802" s="20" t="n"/>
      <c r="F802" s="17" t="n"/>
      <c r="G802" s="17" t="n"/>
      <c r="H802" s="17" t="n"/>
      <c r="I802" s="17" t="n"/>
      <c r="J802" s="41" t="n"/>
      <c r="K802" s="17" t="n"/>
      <c r="L802" s="17" t="n"/>
      <c r="M802" s="17" t="n"/>
      <c r="N802" s="20" t="n"/>
      <c r="O802" s="42" t="n"/>
      <c r="P802" s="41" t="n"/>
      <c r="Q802" s="41" t="n"/>
      <c r="R802" s="43" t="n"/>
      <c r="S802" s="22">
        <f>IF(COUNTA($A802:$R802)=0,"",IFERROR(IF($J802="","",MAX(0,ROUND((IF(OR($K802="Closed",$K802="Canceled"),IF($P802="",$Q802,$P802),'Settings'!$B$8)-$J802)*1440,0))),""))</f>
        <v/>
      </c>
      <c r="T802" s="44">
        <f>IF(COUNTA($A802:$R802)=0,"",IFERROR(IF($B802="","",MAX(0,ROUND((IF(OR($K802="Closed",$K802="Canceled"),IF($P802="",$Q802,$P802),'Settings'!$B$8)-$B802)*24,1))),""))</f>
        <v/>
      </c>
      <c r="U802" s="44">
        <f>IF(COUNTA($A802:$R802)=0,"",IFERROR(VLOOKUP($I802,'Settings'!$A$12:$B$15,2,FALSE),""))</f>
        <v/>
      </c>
      <c r="V802" s="45">
        <f>IF(COUNTA($A802:$R802)=0,"",IFERROR(IF(OR($B802="",$U802=""),"",$B802+$U802/24),""))</f>
        <v/>
      </c>
      <c r="W802" s="25">
        <f>IF(COUNTA($A802:$R802)=0,"",IFERROR(IF($V802="","",IF(OR($K802="Closed",$K802="Canceled"),IF(IF($P802="",$Q802,$P802)&lt;=$V802,"Met","Missed"),IF('Settings'!$B$8&gt;$V802,"Overdue","Within Target"))),""))</f>
        <v/>
      </c>
      <c r="X802" s="46">
        <f>IF(COUNTA($A802:$R802)=0,"",IFERROR(ROUND($S802/60*'Settings'!$B$5,2),0))</f>
        <v/>
      </c>
      <c r="Y802" s="46">
        <f>IF(COUNTA($A802:$R802)=0,"",IFERROR($R802+$X802,0))</f>
        <v/>
      </c>
      <c r="Z802" s="25">
        <f>IF(COUNTA($A802:$R802)=0,"",IFERROR(IF(OR($K802="Closed",$K802="Canceled"),"No",IF($O802="","Missing Due Date",IF(INT($O802)&lt;INT('Settings'!$B$8),"Overdue",IF(INT($O802)=INT('Settings'!$B$8),"Due Today",IF(INT($O802)&lt;=INT('Settings'!$B$8)+'Settings'!$B$6,"Due Soon","Upcoming"))))),"Check date"))</f>
        <v/>
      </c>
      <c r="AA802" s="27">
        <f>IF(COUNTA($A802:$R802)=0,"",IF($A802="","Missing ID",IF(COUNTIF($A$5:$A$1004,$A802)&gt;1,"Duplicate ID",IF(OR($B802="",$C802="",$D802="",$H802="",$I802="",$K802="",$L802="",$Q802=""),"Missing required field",IF(AND($K802="Closed",$P802=""),"Closed without Resolved At",IF(AND($P802&lt;&gt;"",$P802&lt;$B802),"Resolved before Reported",IF(AND($Q802&lt;&gt;"",$Q802&lt;$B802),"Last Updated before Reported","OK")))))))</f>
        <v/>
      </c>
    </row>
    <row r="803">
      <c r="A803" s="17" t="n"/>
      <c r="B803" s="41" t="n"/>
      <c r="C803" s="42" t="n"/>
      <c r="D803" s="17" t="n"/>
      <c r="E803" s="20" t="n"/>
      <c r="F803" s="17" t="n"/>
      <c r="G803" s="17" t="n"/>
      <c r="H803" s="17" t="n"/>
      <c r="I803" s="17" t="n"/>
      <c r="J803" s="41" t="n"/>
      <c r="K803" s="17" t="n"/>
      <c r="L803" s="17" t="n"/>
      <c r="M803" s="17" t="n"/>
      <c r="N803" s="20" t="n"/>
      <c r="O803" s="42" t="n"/>
      <c r="P803" s="41" t="n"/>
      <c r="Q803" s="41" t="n"/>
      <c r="R803" s="43" t="n"/>
      <c r="S803" s="22">
        <f>IF(COUNTA($A803:$R803)=0,"",IFERROR(IF($J803="","",MAX(0,ROUND((IF(OR($K803="Closed",$K803="Canceled"),IF($P803="",$Q803,$P803),'Settings'!$B$8)-$J803)*1440,0))),""))</f>
        <v/>
      </c>
      <c r="T803" s="44">
        <f>IF(COUNTA($A803:$R803)=0,"",IFERROR(IF($B803="","",MAX(0,ROUND((IF(OR($K803="Closed",$K803="Canceled"),IF($P803="",$Q803,$P803),'Settings'!$B$8)-$B803)*24,1))),""))</f>
        <v/>
      </c>
      <c r="U803" s="44">
        <f>IF(COUNTA($A803:$R803)=0,"",IFERROR(VLOOKUP($I803,'Settings'!$A$12:$B$15,2,FALSE),""))</f>
        <v/>
      </c>
      <c r="V803" s="45">
        <f>IF(COUNTA($A803:$R803)=0,"",IFERROR(IF(OR($B803="",$U803=""),"",$B803+$U803/24),""))</f>
        <v/>
      </c>
      <c r="W803" s="25">
        <f>IF(COUNTA($A803:$R803)=0,"",IFERROR(IF($V803="","",IF(OR($K803="Closed",$K803="Canceled"),IF(IF($P803="",$Q803,$P803)&lt;=$V803,"Met","Missed"),IF('Settings'!$B$8&gt;$V803,"Overdue","Within Target"))),""))</f>
        <v/>
      </c>
      <c r="X803" s="46">
        <f>IF(COUNTA($A803:$R803)=0,"",IFERROR(ROUND($S803/60*'Settings'!$B$5,2),0))</f>
        <v/>
      </c>
      <c r="Y803" s="46">
        <f>IF(COUNTA($A803:$R803)=0,"",IFERROR($R803+$X803,0))</f>
        <v/>
      </c>
      <c r="Z803" s="25">
        <f>IF(COUNTA($A803:$R803)=0,"",IFERROR(IF(OR($K803="Closed",$K803="Canceled"),"No",IF($O803="","Missing Due Date",IF(INT($O803)&lt;INT('Settings'!$B$8),"Overdue",IF(INT($O803)=INT('Settings'!$B$8),"Due Today",IF(INT($O803)&lt;=INT('Settings'!$B$8)+'Settings'!$B$6,"Due Soon","Upcoming"))))),"Check date"))</f>
        <v/>
      </c>
      <c r="AA803" s="27">
        <f>IF(COUNTA($A803:$R803)=0,"",IF($A803="","Missing ID",IF(COUNTIF($A$5:$A$1004,$A803)&gt;1,"Duplicate ID",IF(OR($B803="",$C803="",$D803="",$H803="",$I803="",$K803="",$L803="",$Q803=""),"Missing required field",IF(AND($K803="Closed",$P803=""),"Closed without Resolved At",IF(AND($P803&lt;&gt;"",$P803&lt;$B803),"Resolved before Reported",IF(AND($Q803&lt;&gt;"",$Q803&lt;$B803),"Last Updated before Reported","OK")))))))</f>
        <v/>
      </c>
    </row>
    <row r="804">
      <c r="A804" s="17" t="n"/>
      <c r="B804" s="41" t="n"/>
      <c r="C804" s="42" t="n"/>
      <c r="D804" s="17" t="n"/>
      <c r="E804" s="20" t="n"/>
      <c r="F804" s="17" t="n"/>
      <c r="G804" s="17" t="n"/>
      <c r="H804" s="17" t="n"/>
      <c r="I804" s="17" t="n"/>
      <c r="J804" s="41" t="n"/>
      <c r="K804" s="17" t="n"/>
      <c r="L804" s="17" t="n"/>
      <c r="M804" s="17" t="n"/>
      <c r="N804" s="20" t="n"/>
      <c r="O804" s="42" t="n"/>
      <c r="P804" s="41" t="n"/>
      <c r="Q804" s="41" t="n"/>
      <c r="R804" s="43" t="n"/>
      <c r="S804" s="22">
        <f>IF(COUNTA($A804:$R804)=0,"",IFERROR(IF($J804="","",MAX(0,ROUND((IF(OR($K804="Closed",$K804="Canceled"),IF($P804="",$Q804,$P804),'Settings'!$B$8)-$J804)*1440,0))),""))</f>
        <v/>
      </c>
      <c r="T804" s="44">
        <f>IF(COUNTA($A804:$R804)=0,"",IFERROR(IF($B804="","",MAX(0,ROUND((IF(OR($K804="Closed",$K804="Canceled"),IF($P804="",$Q804,$P804),'Settings'!$B$8)-$B804)*24,1))),""))</f>
        <v/>
      </c>
      <c r="U804" s="44">
        <f>IF(COUNTA($A804:$R804)=0,"",IFERROR(VLOOKUP($I804,'Settings'!$A$12:$B$15,2,FALSE),""))</f>
        <v/>
      </c>
      <c r="V804" s="45">
        <f>IF(COUNTA($A804:$R804)=0,"",IFERROR(IF(OR($B804="",$U804=""),"",$B804+$U804/24),""))</f>
        <v/>
      </c>
      <c r="W804" s="25">
        <f>IF(COUNTA($A804:$R804)=0,"",IFERROR(IF($V804="","",IF(OR($K804="Closed",$K804="Canceled"),IF(IF($P804="",$Q804,$P804)&lt;=$V804,"Met","Missed"),IF('Settings'!$B$8&gt;$V804,"Overdue","Within Target"))),""))</f>
        <v/>
      </c>
      <c r="X804" s="46">
        <f>IF(COUNTA($A804:$R804)=0,"",IFERROR(ROUND($S804/60*'Settings'!$B$5,2),0))</f>
        <v/>
      </c>
      <c r="Y804" s="46">
        <f>IF(COUNTA($A804:$R804)=0,"",IFERROR($R804+$X804,0))</f>
        <v/>
      </c>
      <c r="Z804" s="25">
        <f>IF(COUNTA($A804:$R804)=0,"",IFERROR(IF(OR($K804="Closed",$K804="Canceled"),"No",IF($O804="","Missing Due Date",IF(INT($O804)&lt;INT('Settings'!$B$8),"Overdue",IF(INT($O804)=INT('Settings'!$B$8),"Due Today",IF(INT($O804)&lt;=INT('Settings'!$B$8)+'Settings'!$B$6,"Due Soon","Upcoming"))))),"Check date"))</f>
        <v/>
      </c>
      <c r="AA804" s="27">
        <f>IF(COUNTA($A804:$R804)=0,"",IF($A804="","Missing ID",IF(COUNTIF($A$5:$A$1004,$A804)&gt;1,"Duplicate ID",IF(OR($B804="",$C804="",$D804="",$H804="",$I804="",$K804="",$L804="",$Q804=""),"Missing required field",IF(AND($K804="Closed",$P804=""),"Closed without Resolved At",IF(AND($P804&lt;&gt;"",$P804&lt;$B804),"Resolved before Reported",IF(AND($Q804&lt;&gt;"",$Q804&lt;$B804),"Last Updated before Reported","OK")))))))</f>
        <v/>
      </c>
    </row>
    <row r="805">
      <c r="A805" s="17" t="n"/>
      <c r="B805" s="41" t="n"/>
      <c r="C805" s="42" t="n"/>
      <c r="D805" s="17" t="n"/>
      <c r="E805" s="20" t="n"/>
      <c r="F805" s="17" t="n"/>
      <c r="G805" s="17" t="n"/>
      <c r="H805" s="17" t="n"/>
      <c r="I805" s="17" t="n"/>
      <c r="J805" s="41" t="n"/>
      <c r="K805" s="17" t="n"/>
      <c r="L805" s="17" t="n"/>
      <c r="M805" s="17" t="n"/>
      <c r="N805" s="20" t="n"/>
      <c r="O805" s="42" t="n"/>
      <c r="P805" s="41" t="n"/>
      <c r="Q805" s="41" t="n"/>
      <c r="R805" s="43" t="n"/>
      <c r="S805" s="22">
        <f>IF(COUNTA($A805:$R805)=0,"",IFERROR(IF($J805="","",MAX(0,ROUND((IF(OR($K805="Closed",$K805="Canceled"),IF($P805="",$Q805,$P805),'Settings'!$B$8)-$J805)*1440,0))),""))</f>
        <v/>
      </c>
      <c r="T805" s="44">
        <f>IF(COUNTA($A805:$R805)=0,"",IFERROR(IF($B805="","",MAX(0,ROUND((IF(OR($K805="Closed",$K805="Canceled"),IF($P805="",$Q805,$P805),'Settings'!$B$8)-$B805)*24,1))),""))</f>
        <v/>
      </c>
      <c r="U805" s="44">
        <f>IF(COUNTA($A805:$R805)=0,"",IFERROR(VLOOKUP($I805,'Settings'!$A$12:$B$15,2,FALSE),""))</f>
        <v/>
      </c>
      <c r="V805" s="45">
        <f>IF(COUNTA($A805:$R805)=0,"",IFERROR(IF(OR($B805="",$U805=""),"",$B805+$U805/24),""))</f>
        <v/>
      </c>
      <c r="W805" s="25">
        <f>IF(COUNTA($A805:$R805)=0,"",IFERROR(IF($V805="","",IF(OR($K805="Closed",$K805="Canceled"),IF(IF($P805="",$Q805,$P805)&lt;=$V805,"Met","Missed"),IF('Settings'!$B$8&gt;$V805,"Overdue","Within Target"))),""))</f>
        <v/>
      </c>
      <c r="X805" s="46">
        <f>IF(COUNTA($A805:$R805)=0,"",IFERROR(ROUND($S805/60*'Settings'!$B$5,2),0))</f>
        <v/>
      </c>
      <c r="Y805" s="46">
        <f>IF(COUNTA($A805:$R805)=0,"",IFERROR($R805+$X805,0))</f>
        <v/>
      </c>
      <c r="Z805" s="25">
        <f>IF(COUNTA($A805:$R805)=0,"",IFERROR(IF(OR($K805="Closed",$K805="Canceled"),"No",IF($O805="","Missing Due Date",IF(INT($O805)&lt;INT('Settings'!$B$8),"Overdue",IF(INT($O805)=INT('Settings'!$B$8),"Due Today",IF(INT($O805)&lt;=INT('Settings'!$B$8)+'Settings'!$B$6,"Due Soon","Upcoming"))))),"Check date"))</f>
        <v/>
      </c>
      <c r="AA805" s="27">
        <f>IF(COUNTA($A805:$R805)=0,"",IF($A805="","Missing ID",IF(COUNTIF($A$5:$A$1004,$A805)&gt;1,"Duplicate ID",IF(OR($B805="",$C805="",$D805="",$H805="",$I805="",$K805="",$L805="",$Q805=""),"Missing required field",IF(AND($K805="Closed",$P805=""),"Closed without Resolved At",IF(AND($P805&lt;&gt;"",$P805&lt;$B805),"Resolved before Reported",IF(AND($Q805&lt;&gt;"",$Q805&lt;$B805),"Last Updated before Reported","OK")))))))</f>
        <v/>
      </c>
    </row>
    <row r="806">
      <c r="A806" s="17" t="n"/>
      <c r="B806" s="41" t="n"/>
      <c r="C806" s="42" t="n"/>
      <c r="D806" s="17" t="n"/>
      <c r="E806" s="20" t="n"/>
      <c r="F806" s="17" t="n"/>
      <c r="G806" s="17" t="n"/>
      <c r="H806" s="17" t="n"/>
      <c r="I806" s="17" t="n"/>
      <c r="J806" s="41" t="n"/>
      <c r="K806" s="17" t="n"/>
      <c r="L806" s="17" t="n"/>
      <c r="M806" s="17" t="n"/>
      <c r="N806" s="20" t="n"/>
      <c r="O806" s="42" t="n"/>
      <c r="P806" s="41" t="n"/>
      <c r="Q806" s="41" t="n"/>
      <c r="R806" s="43" t="n"/>
      <c r="S806" s="22">
        <f>IF(COUNTA($A806:$R806)=0,"",IFERROR(IF($J806="","",MAX(0,ROUND((IF(OR($K806="Closed",$K806="Canceled"),IF($P806="",$Q806,$P806),'Settings'!$B$8)-$J806)*1440,0))),""))</f>
        <v/>
      </c>
      <c r="T806" s="44">
        <f>IF(COUNTA($A806:$R806)=0,"",IFERROR(IF($B806="","",MAX(0,ROUND((IF(OR($K806="Closed",$K806="Canceled"),IF($P806="",$Q806,$P806),'Settings'!$B$8)-$B806)*24,1))),""))</f>
        <v/>
      </c>
      <c r="U806" s="44">
        <f>IF(COUNTA($A806:$R806)=0,"",IFERROR(VLOOKUP($I806,'Settings'!$A$12:$B$15,2,FALSE),""))</f>
        <v/>
      </c>
      <c r="V806" s="45">
        <f>IF(COUNTA($A806:$R806)=0,"",IFERROR(IF(OR($B806="",$U806=""),"",$B806+$U806/24),""))</f>
        <v/>
      </c>
      <c r="W806" s="25">
        <f>IF(COUNTA($A806:$R806)=0,"",IFERROR(IF($V806="","",IF(OR($K806="Closed",$K806="Canceled"),IF(IF($P806="",$Q806,$P806)&lt;=$V806,"Met","Missed"),IF('Settings'!$B$8&gt;$V806,"Overdue","Within Target"))),""))</f>
        <v/>
      </c>
      <c r="X806" s="46">
        <f>IF(COUNTA($A806:$R806)=0,"",IFERROR(ROUND($S806/60*'Settings'!$B$5,2),0))</f>
        <v/>
      </c>
      <c r="Y806" s="46">
        <f>IF(COUNTA($A806:$R806)=0,"",IFERROR($R806+$X806,0))</f>
        <v/>
      </c>
      <c r="Z806" s="25">
        <f>IF(COUNTA($A806:$R806)=0,"",IFERROR(IF(OR($K806="Closed",$K806="Canceled"),"No",IF($O806="","Missing Due Date",IF(INT($O806)&lt;INT('Settings'!$B$8),"Overdue",IF(INT($O806)=INT('Settings'!$B$8),"Due Today",IF(INT($O806)&lt;=INT('Settings'!$B$8)+'Settings'!$B$6,"Due Soon","Upcoming"))))),"Check date"))</f>
        <v/>
      </c>
      <c r="AA806" s="27">
        <f>IF(COUNTA($A806:$R806)=0,"",IF($A806="","Missing ID",IF(COUNTIF($A$5:$A$1004,$A806)&gt;1,"Duplicate ID",IF(OR($B806="",$C806="",$D806="",$H806="",$I806="",$K806="",$L806="",$Q806=""),"Missing required field",IF(AND($K806="Closed",$P806=""),"Closed without Resolved At",IF(AND($P806&lt;&gt;"",$P806&lt;$B806),"Resolved before Reported",IF(AND($Q806&lt;&gt;"",$Q806&lt;$B806),"Last Updated before Reported","OK")))))))</f>
        <v/>
      </c>
    </row>
    <row r="807">
      <c r="A807" s="17" t="n"/>
      <c r="B807" s="41" t="n"/>
      <c r="C807" s="42" t="n"/>
      <c r="D807" s="17" t="n"/>
      <c r="E807" s="20" t="n"/>
      <c r="F807" s="17" t="n"/>
      <c r="G807" s="17" t="n"/>
      <c r="H807" s="17" t="n"/>
      <c r="I807" s="17" t="n"/>
      <c r="J807" s="41" t="n"/>
      <c r="K807" s="17" t="n"/>
      <c r="L807" s="17" t="n"/>
      <c r="M807" s="17" t="n"/>
      <c r="N807" s="20" t="n"/>
      <c r="O807" s="42" t="n"/>
      <c r="P807" s="41" t="n"/>
      <c r="Q807" s="41" t="n"/>
      <c r="R807" s="43" t="n"/>
      <c r="S807" s="22">
        <f>IF(COUNTA($A807:$R807)=0,"",IFERROR(IF($J807="","",MAX(0,ROUND((IF(OR($K807="Closed",$K807="Canceled"),IF($P807="",$Q807,$P807),'Settings'!$B$8)-$J807)*1440,0))),""))</f>
        <v/>
      </c>
      <c r="T807" s="44">
        <f>IF(COUNTA($A807:$R807)=0,"",IFERROR(IF($B807="","",MAX(0,ROUND((IF(OR($K807="Closed",$K807="Canceled"),IF($P807="",$Q807,$P807),'Settings'!$B$8)-$B807)*24,1))),""))</f>
        <v/>
      </c>
      <c r="U807" s="44">
        <f>IF(COUNTA($A807:$R807)=0,"",IFERROR(VLOOKUP($I807,'Settings'!$A$12:$B$15,2,FALSE),""))</f>
        <v/>
      </c>
      <c r="V807" s="45">
        <f>IF(COUNTA($A807:$R807)=0,"",IFERROR(IF(OR($B807="",$U807=""),"",$B807+$U807/24),""))</f>
        <v/>
      </c>
      <c r="W807" s="25">
        <f>IF(COUNTA($A807:$R807)=0,"",IFERROR(IF($V807="","",IF(OR($K807="Closed",$K807="Canceled"),IF(IF($P807="",$Q807,$P807)&lt;=$V807,"Met","Missed"),IF('Settings'!$B$8&gt;$V807,"Overdue","Within Target"))),""))</f>
        <v/>
      </c>
      <c r="X807" s="46">
        <f>IF(COUNTA($A807:$R807)=0,"",IFERROR(ROUND($S807/60*'Settings'!$B$5,2),0))</f>
        <v/>
      </c>
      <c r="Y807" s="46">
        <f>IF(COUNTA($A807:$R807)=0,"",IFERROR($R807+$X807,0))</f>
        <v/>
      </c>
      <c r="Z807" s="25">
        <f>IF(COUNTA($A807:$R807)=0,"",IFERROR(IF(OR($K807="Closed",$K807="Canceled"),"No",IF($O807="","Missing Due Date",IF(INT($O807)&lt;INT('Settings'!$B$8),"Overdue",IF(INT($O807)=INT('Settings'!$B$8),"Due Today",IF(INT($O807)&lt;=INT('Settings'!$B$8)+'Settings'!$B$6,"Due Soon","Upcoming"))))),"Check date"))</f>
        <v/>
      </c>
      <c r="AA807" s="27">
        <f>IF(COUNTA($A807:$R807)=0,"",IF($A807="","Missing ID",IF(COUNTIF($A$5:$A$1004,$A807)&gt;1,"Duplicate ID",IF(OR($B807="",$C807="",$D807="",$H807="",$I807="",$K807="",$L807="",$Q807=""),"Missing required field",IF(AND($K807="Closed",$P807=""),"Closed without Resolved At",IF(AND($P807&lt;&gt;"",$P807&lt;$B807),"Resolved before Reported",IF(AND($Q807&lt;&gt;"",$Q807&lt;$B807),"Last Updated before Reported","OK")))))))</f>
        <v/>
      </c>
    </row>
    <row r="808">
      <c r="A808" s="17" t="n"/>
      <c r="B808" s="41" t="n"/>
      <c r="C808" s="42" t="n"/>
      <c r="D808" s="17" t="n"/>
      <c r="E808" s="20" t="n"/>
      <c r="F808" s="17" t="n"/>
      <c r="G808" s="17" t="n"/>
      <c r="H808" s="17" t="n"/>
      <c r="I808" s="17" t="n"/>
      <c r="J808" s="41" t="n"/>
      <c r="K808" s="17" t="n"/>
      <c r="L808" s="17" t="n"/>
      <c r="M808" s="17" t="n"/>
      <c r="N808" s="20" t="n"/>
      <c r="O808" s="42" t="n"/>
      <c r="P808" s="41" t="n"/>
      <c r="Q808" s="41" t="n"/>
      <c r="R808" s="43" t="n"/>
      <c r="S808" s="22">
        <f>IF(COUNTA($A808:$R808)=0,"",IFERROR(IF($J808="","",MAX(0,ROUND((IF(OR($K808="Closed",$K808="Canceled"),IF($P808="",$Q808,$P808),'Settings'!$B$8)-$J808)*1440,0))),""))</f>
        <v/>
      </c>
      <c r="T808" s="44">
        <f>IF(COUNTA($A808:$R808)=0,"",IFERROR(IF($B808="","",MAX(0,ROUND((IF(OR($K808="Closed",$K808="Canceled"),IF($P808="",$Q808,$P808),'Settings'!$B$8)-$B808)*24,1))),""))</f>
        <v/>
      </c>
      <c r="U808" s="44">
        <f>IF(COUNTA($A808:$R808)=0,"",IFERROR(VLOOKUP($I808,'Settings'!$A$12:$B$15,2,FALSE),""))</f>
        <v/>
      </c>
      <c r="V808" s="45">
        <f>IF(COUNTA($A808:$R808)=0,"",IFERROR(IF(OR($B808="",$U808=""),"",$B808+$U808/24),""))</f>
        <v/>
      </c>
      <c r="W808" s="25">
        <f>IF(COUNTA($A808:$R808)=0,"",IFERROR(IF($V808="","",IF(OR($K808="Closed",$K808="Canceled"),IF(IF($P808="",$Q808,$P808)&lt;=$V808,"Met","Missed"),IF('Settings'!$B$8&gt;$V808,"Overdue","Within Target"))),""))</f>
        <v/>
      </c>
      <c r="X808" s="46">
        <f>IF(COUNTA($A808:$R808)=0,"",IFERROR(ROUND($S808/60*'Settings'!$B$5,2),0))</f>
        <v/>
      </c>
      <c r="Y808" s="46">
        <f>IF(COUNTA($A808:$R808)=0,"",IFERROR($R808+$X808,0))</f>
        <v/>
      </c>
      <c r="Z808" s="25">
        <f>IF(COUNTA($A808:$R808)=0,"",IFERROR(IF(OR($K808="Closed",$K808="Canceled"),"No",IF($O808="","Missing Due Date",IF(INT($O808)&lt;INT('Settings'!$B$8),"Overdue",IF(INT($O808)=INT('Settings'!$B$8),"Due Today",IF(INT($O808)&lt;=INT('Settings'!$B$8)+'Settings'!$B$6,"Due Soon","Upcoming"))))),"Check date"))</f>
        <v/>
      </c>
      <c r="AA808" s="27">
        <f>IF(COUNTA($A808:$R808)=0,"",IF($A808="","Missing ID",IF(COUNTIF($A$5:$A$1004,$A808)&gt;1,"Duplicate ID",IF(OR($B808="",$C808="",$D808="",$H808="",$I808="",$K808="",$L808="",$Q808=""),"Missing required field",IF(AND($K808="Closed",$P808=""),"Closed without Resolved At",IF(AND($P808&lt;&gt;"",$P808&lt;$B808),"Resolved before Reported",IF(AND($Q808&lt;&gt;"",$Q808&lt;$B808),"Last Updated before Reported","OK")))))))</f>
        <v/>
      </c>
    </row>
    <row r="809">
      <c r="A809" s="17" t="n"/>
      <c r="B809" s="41" t="n"/>
      <c r="C809" s="42" t="n"/>
      <c r="D809" s="17" t="n"/>
      <c r="E809" s="20" t="n"/>
      <c r="F809" s="17" t="n"/>
      <c r="G809" s="17" t="n"/>
      <c r="H809" s="17" t="n"/>
      <c r="I809" s="17" t="n"/>
      <c r="J809" s="41" t="n"/>
      <c r="K809" s="17" t="n"/>
      <c r="L809" s="17" t="n"/>
      <c r="M809" s="17" t="n"/>
      <c r="N809" s="20" t="n"/>
      <c r="O809" s="42" t="n"/>
      <c r="P809" s="41" t="n"/>
      <c r="Q809" s="41" t="n"/>
      <c r="R809" s="43" t="n"/>
      <c r="S809" s="22">
        <f>IF(COUNTA($A809:$R809)=0,"",IFERROR(IF($J809="","",MAX(0,ROUND((IF(OR($K809="Closed",$K809="Canceled"),IF($P809="",$Q809,$P809),'Settings'!$B$8)-$J809)*1440,0))),""))</f>
        <v/>
      </c>
      <c r="T809" s="44">
        <f>IF(COUNTA($A809:$R809)=0,"",IFERROR(IF($B809="","",MAX(0,ROUND((IF(OR($K809="Closed",$K809="Canceled"),IF($P809="",$Q809,$P809),'Settings'!$B$8)-$B809)*24,1))),""))</f>
        <v/>
      </c>
      <c r="U809" s="44">
        <f>IF(COUNTA($A809:$R809)=0,"",IFERROR(VLOOKUP($I809,'Settings'!$A$12:$B$15,2,FALSE),""))</f>
        <v/>
      </c>
      <c r="V809" s="45">
        <f>IF(COUNTA($A809:$R809)=0,"",IFERROR(IF(OR($B809="",$U809=""),"",$B809+$U809/24),""))</f>
        <v/>
      </c>
      <c r="W809" s="25">
        <f>IF(COUNTA($A809:$R809)=0,"",IFERROR(IF($V809="","",IF(OR($K809="Closed",$K809="Canceled"),IF(IF($P809="",$Q809,$P809)&lt;=$V809,"Met","Missed"),IF('Settings'!$B$8&gt;$V809,"Overdue","Within Target"))),""))</f>
        <v/>
      </c>
      <c r="X809" s="46">
        <f>IF(COUNTA($A809:$R809)=0,"",IFERROR(ROUND($S809/60*'Settings'!$B$5,2),0))</f>
        <v/>
      </c>
      <c r="Y809" s="46">
        <f>IF(COUNTA($A809:$R809)=0,"",IFERROR($R809+$X809,0))</f>
        <v/>
      </c>
      <c r="Z809" s="25">
        <f>IF(COUNTA($A809:$R809)=0,"",IFERROR(IF(OR($K809="Closed",$K809="Canceled"),"No",IF($O809="","Missing Due Date",IF(INT($O809)&lt;INT('Settings'!$B$8),"Overdue",IF(INT($O809)=INT('Settings'!$B$8),"Due Today",IF(INT($O809)&lt;=INT('Settings'!$B$8)+'Settings'!$B$6,"Due Soon","Upcoming"))))),"Check date"))</f>
        <v/>
      </c>
      <c r="AA809" s="27">
        <f>IF(COUNTA($A809:$R809)=0,"",IF($A809="","Missing ID",IF(COUNTIF($A$5:$A$1004,$A809)&gt;1,"Duplicate ID",IF(OR($B809="",$C809="",$D809="",$H809="",$I809="",$K809="",$L809="",$Q809=""),"Missing required field",IF(AND($K809="Closed",$P809=""),"Closed without Resolved At",IF(AND($P809&lt;&gt;"",$P809&lt;$B809),"Resolved before Reported",IF(AND($Q809&lt;&gt;"",$Q809&lt;$B809),"Last Updated before Reported","OK")))))))</f>
        <v/>
      </c>
    </row>
    <row r="810">
      <c r="A810" s="17" t="n"/>
      <c r="B810" s="41" t="n"/>
      <c r="C810" s="42" t="n"/>
      <c r="D810" s="17" t="n"/>
      <c r="E810" s="20" t="n"/>
      <c r="F810" s="17" t="n"/>
      <c r="G810" s="17" t="n"/>
      <c r="H810" s="17" t="n"/>
      <c r="I810" s="17" t="n"/>
      <c r="J810" s="41" t="n"/>
      <c r="K810" s="17" t="n"/>
      <c r="L810" s="17" t="n"/>
      <c r="M810" s="17" t="n"/>
      <c r="N810" s="20" t="n"/>
      <c r="O810" s="42" t="n"/>
      <c r="P810" s="41" t="n"/>
      <c r="Q810" s="41" t="n"/>
      <c r="R810" s="43" t="n"/>
      <c r="S810" s="22">
        <f>IF(COUNTA($A810:$R810)=0,"",IFERROR(IF($J810="","",MAX(0,ROUND((IF(OR($K810="Closed",$K810="Canceled"),IF($P810="",$Q810,$P810),'Settings'!$B$8)-$J810)*1440,0))),""))</f>
        <v/>
      </c>
      <c r="T810" s="44">
        <f>IF(COUNTA($A810:$R810)=0,"",IFERROR(IF($B810="","",MAX(0,ROUND((IF(OR($K810="Closed",$K810="Canceled"),IF($P810="",$Q810,$P810),'Settings'!$B$8)-$B810)*24,1))),""))</f>
        <v/>
      </c>
      <c r="U810" s="44">
        <f>IF(COUNTA($A810:$R810)=0,"",IFERROR(VLOOKUP($I810,'Settings'!$A$12:$B$15,2,FALSE),""))</f>
        <v/>
      </c>
      <c r="V810" s="45">
        <f>IF(COUNTA($A810:$R810)=0,"",IFERROR(IF(OR($B810="",$U810=""),"",$B810+$U810/24),""))</f>
        <v/>
      </c>
      <c r="W810" s="25">
        <f>IF(COUNTA($A810:$R810)=0,"",IFERROR(IF($V810="","",IF(OR($K810="Closed",$K810="Canceled"),IF(IF($P810="",$Q810,$P810)&lt;=$V810,"Met","Missed"),IF('Settings'!$B$8&gt;$V810,"Overdue","Within Target"))),""))</f>
        <v/>
      </c>
      <c r="X810" s="46">
        <f>IF(COUNTA($A810:$R810)=0,"",IFERROR(ROUND($S810/60*'Settings'!$B$5,2),0))</f>
        <v/>
      </c>
      <c r="Y810" s="46">
        <f>IF(COUNTA($A810:$R810)=0,"",IFERROR($R810+$X810,0))</f>
        <v/>
      </c>
      <c r="Z810" s="25">
        <f>IF(COUNTA($A810:$R810)=0,"",IFERROR(IF(OR($K810="Closed",$K810="Canceled"),"No",IF($O810="","Missing Due Date",IF(INT($O810)&lt;INT('Settings'!$B$8),"Overdue",IF(INT($O810)=INT('Settings'!$B$8),"Due Today",IF(INT($O810)&lt;=INT('Settings'!$B$8)+'Settings'!$B$6,"Due Soon","Upcoming"))))),"Check date"))</f>
        <v/>
      </c>
      <c r="AA810" s="27">
        <f>IF(COUNTA($A810:$R810)=0,"",IF($A810="","Missing ID",IF(COUNTIF($A$5:$A$1004,$A810)&gt;1,"Duplicate ID",IF(OR($B810="",$C810="",$D810="",$H810="",$I810="",$K810="",$L810="",$Q810=""),"Missing required field",IF(AND($K810="Closed",$P810=""),"Closed without Resolved At",IF(AND($P810&lt;&gt;"",$P810&lt;$B810),"Resolved before Reported",IF(AND($Q810&lt;&gt;"",$Q810&lt;$B810),"Last Updated before Reported","OK")))))))</f>
        <v/>
      </c>
    </row>
    <row r="811">
      <c r="A811" s="17" t="n"/>
      <c r="B811" s="41" t="n"/>
      <c r="C811" s="42" t="n"/>
      <c r="D811" s="17" t="n"/>
      <c r="E811" s="20" t="n"/>
      <c r="F811" s="17" t="n"/>
      <c r="G811" s="17" t="n"/>
      <c r="H811" s="17" t="n"/>
      <c r="I811" s="17" t="n"/>
      <c r="J811" s="41" t="n"/>
      <c r="K811" s="17" t="n"/>
      <c r="L811" s="17" t="n"/>
      <c r="M811" s="17" t="n"/>
      <c r="N811" s="20" t="n"/>
      <c r="O811" s="42" t="n"/>
      <c r="P811" s="41" t="n"/>
      <c r="Q811" s="41" t="n"/>
      <c r="R811" s="43" t="n"/>
      <c r="S811" s="22">
        <f>IF(COUNTA($A811:$R811)=0,"",IFERROR(IF($J811="","",MAX(0,ROUND((IF(OR($K811="Closed",$K811="Canceled"),IF($P811="",$Q811,$P811),'Settings'!$B$8)-$J811)*1440,0))),""))</f>
        <v/>
      </c>
      <c r="T811" s="44">
        <f>IF(COUNTA($A811:$R811)=0,"",IFERROR(IF($B811="","",MAX(0,ROUND((IF(OR($K811="Closed",$K811="Canceled"),IF($P811="",$Q811,$P811),'Settings'!$B$8)-$B811)*24,1))),""))</f>
        <v/>
      </c>
      <c r="U811" s="44">
        <f>IF(COUNTA($A811:$R811)=0,"",IFERROR(VLOOKUP($I811,'Settings'!$A$12:$B$15,2,FALSE),""))</f>
        <v/>
      </c>
      <c r="V811" s="45">
        <f>IF(COUNTA($A811:$R811)=0,"",IFERROR(IF(OR($B811="",$U811=""),"",$B811+$U811/24),""))</f>
        <v/>
      </c>
      <c r="W811" s="25">
        <f>IF(COUNTA($A811:$R811)=0,"",IFERROR(IF($V811="","",IF(OR($K811="Closed",$K811="Canceled"),IF(IF($P811="",$Q811,$P811)&lt;=$V811,"Met","Missed"),IF('Settings'!$B$8&gt;$V811,"Overdue","Within Target"))),""))</f>
        <v/>
      </c>
      <c r="X811" s="46">
        <f>IF(COUNTA($A811:$R811)=0,"",IFERROR(ROUND($S811/60*'Settings'!$B$5,2),0))</f>
        <v/>
      </c>
      <c r="Y811" s="46">
        <f>IF(COUNTA($A811:$R811)=0,"",IFERROR($R811+$X811,0))</f>
        <v/>
      </c>
      <c r="Z811" s="25">
        <f>IF(COUNTA($A811:$R811)=0,"",IFERROR(IF(OR($K811="Closed",$K811="Canceled"),"No",IF($O811="","Missing Due Date",IF(INT($O811)&lt;INT('Settings'!$B$8),"Overdue",IF(INT($O811)=INT('Settings'!$B$8),"Due Today",IF(INT($O811)&lt;=INT('Settings'!$B$8)+'Settings'!$B$6,"Due Soon","Upcoming"))))),"Check date"))</f>
        <v/>
      </c>
      <c r="AA811" s="27">
        <f>IF(COUNTA($A811:$R811)=0,"",IF($A811="","Missing ID",IF(COUNTIF($A$5:$A$1004,$A811)&gt;1,"Duplicate ID",IF(OR($B811="",$C811="",$D811="",$H811="",$I811="",$K811="",$L811="",$Q811=""),"Missing required field",IF(AND($K811="Closed",$P811=""),"Closed without Resolved At",IF(AND($P811&lt;&gt;"",$P811&lt;$B811),"Resolved before Reported",IF(AND($Q811&lt;&gt;"",$Q811&lt;$B811),"Last Updated before Reported","OK")))))))</f>
        <v/>
      </c>
    </row>
    <row r="812">
      <c r="A812" s="17" t="n"/>
      <c r="B812" s="41" t="n"/>
      <c r="C812" s="42" t="n"/>
      <c r="D812" s="17" t="n"/>
      <c r="E812" s="20" t="n"/>
      <c r="F812" s="17" t="n"/>
      <c r="G812" s="17" t="n"/>
      <c r="H812" s="17" t="n"/>
      <c r="I812" s="17" t="n"/>
      <c r="J812" s="41" t="n"/>
      <c r="K812" s="17" t="n"/>
      <c r="L812" s="17" t="n"/>
      <c r="M812" s="17" t="n"/>
      <c r="N812" s="20" t="n"/>
      <c r="O812" s="42" t="n"/>
      <c r="P812" s="41" t="n"/>
      <c r="Q812" s="41" t="n"/>
      <c r="R812" s="43" t="n"/>
      <c r="S812" s="22">
        <f>IF(COUNTA($A812:$R812)=0,"",IFERROR(IF($J812="","",MAX(0,ROUND((IF(OR($K812="Closed",$K812="Canceled"),IF($P812="",$Q812,$P812),'Settings'!$B$8)-$J812)*1440,0))),""))</f>
        <v/>
      </c>
      <c r="T812" s="44">
        <f>IF(COUNTA($A812:$R812)=0,"",IFERROR(IF($B812="","",MAX(0,ROUND((IF(OR($K812="Closed",$K812="Canceled"),IF($P812="",$Q812,$P812),'Settings'!$B$8)-$B812)*24,1))),""))</f>
        <v/>
      </c>
      <c r="U812" s="44">
        <f>IF(COUNTA($A812:$R812)=0,"",IFERROR(VLOOKUP($I812,'Settings'!$A$12:$B$15,2,FALSE),""))</f>
        <v/>
      </c>
      <c r="V812" s="45">
        <f>IF(COUNTA($A812:$R812)=0,"",IFERROR(IF(OR($B812="",$U812=""),"",$B812+$U812/24),""))</f>
        <v/>
      </c>
      <c r="W812" s="25">
        <f>IF(COUNTA($A812:$R812)=0,"",IFERROR(IF($V812="","",IF(OR($K812="Closed",$K812="Canceled"),IF(IF($P812="",$Q812,$P812)&lt;=$V812,"Met","Missed"),IF('Settings'!$B$8&gt;$V812,"Overdue","Within Target"))),""))</f>
        <v/>
      </c>
      <c r="X812" s="46">
        <f>IF(COUNTA($A812:$R812)=0,"",IFERROR(ROUND($S812/60*'Settings'!$B$5,2),0))</f>
        <v/>
      </c>
      <c r="Y812" s="46">
        <f>IF(COUNTA($A812:$R812)=0,"",IFERROR($R812+$X812,0))</f>
        <v/>
      </c>
      <c r="Z812" s="25">
        <f>IF(COUNTA($A812:$R812)=0,"",IFERROR(IF(OR($K812="Closed",$K812="Canceled"),"No",IF($O812="","Missing Due Date",IF(INT($O812)&lt;INT('Settings'!$B$8),"Overdue",IF(INT($O812)=INT('Settings'!$B$8),"Due Today",IF(INT($O812)&lt;=INT('Settings'!$B$8)+'Settings'!$B$6,"Due Soon","Upcoming"))))),"Check date"))</f>
        <v/>
      </c>
      <c r="AA812" s="27">
        <f>IF(COUNTA($A812:$R812)=0,"",IF($A812="","Missing ID",IF(COUNTIF($A$5:$A$1004,$A812)&gt;1,"Duplicate ID",IF(OR($B812="",$C812="",$D812="",$H812="",$I812="",$K812="",$L812="",$Q812=""),"Missing required field",IF(AND($K812="Closed",$P812=""),"Closed without Resolved At",IF(AND($P812&lt;&gt;"",$P812&lt;$B812),"Resolved before Reported",IF(AND($Q812&lt;&gt;"",$Q812&lt;$B812),"Last Updated before Reported","OK")))))))</f>
        <v/>
      </c>
    </row>
    <row r="813">
      <c r="A813" s="17" t="n"/>
      <c r="B813" s="41" t="n"/>
      <c r="C813" s="42" t="n"/>
      <c r="D813" s="17" t="n"/>
      <c r="E813" s="20" t="n"/>
      <c r="F813" s="17" t="n"/>
      <c r="G813" s="17" t="n"/>
      <c r="H813" s="17" t="n"/>
      <c r="I813" s="17" t="n"/>
      <c r="J813" s="41" t="n"/>
      <c r="K813" s="17" t="n"/>
      <c r="L813" s="17" t="n"/>
      <c r="M813" s="17" t="n"/>
      <c r="N813" s="20" t="n"/>
      <c r="O813" s="42" t="n"/>
      <c r="P813" s="41" t="n"/>
      <c r="Q813" s="41" t="n"/>
      <c r="R813" s="43" t="n"/>
      <c r="S813" s="22">
        <f>IF(COUNTA($A813:$R813)=0,"",IFERROR(IF($J813="","",MAX(0,ROUND((IF(OR($K813="Closed",$K813="Canceled"),IF($P813="",$Q813,$P813),'Settings'!$B$8)-$J813)*1440,0))),""))</f>
        <v/>
      </c>
      <c r="T813" s="44">
        <f>IF(COUNTA($A813:$R813)=0,"",IFERROR(IF($B813="","",MAX(0,ROUND((IF(OR($K813="Closed",$K813="Canceled"),IF($P813="",$Q813,$P813),'Settings'!$B$8)-$B813)*24,1))),""))</f>
        <v/>
      </c>
      <c r="U813" s="44">
        <f>IF(COUNTA($A813:$R813)=0,"",IFERROR(VLOOKUP($I813,'Settings'!$A$12:$B$15,2,FALSE),""))</f>
        <v/>
      </c>
      <c r="V813" s="45">
        <f>IF(COUNTA($A813:$R813)=0,"",IFERROR(IF(OR($B813="",$U813=""),"",$B813+$U813/24),""))</f>
        <v/>
      </c>
      <c r="W813" s="25">
        <f>IF(COUNTA($A813:$R813)=0,"",IFERROR(IF($V813="","",IF(OR($K813="Closed",$K813="Canceled"),IF(IF($P813="",$Q813,$P813)&lt;=$V813,"Met","Missed"),IF('Settings'!$B$8&gt;$V813,"Overdue","Within Target"))),""))</f>
        <v/>
      </c>
      <c r="X813" s="46">
        <f>IF(COUNTA($A813:$R813)=0,"",IFERROR(ROUND($S813/60*'Settings'!$B$5,2),0))</f>
        <v/>
      </c>
      <c r="Y813" s="46">
        <f>IF(COUNTA($A813:$R813)=0,"",IFERROR($R813+$X813,0))</f>
        <v/>
      </c>
      <c r="Z813" s="25">
        <f>IF(COUNTA($A813:$R813)=0,"",IFERROR(IF(OR($K813="Closed",$K813="Canceled"),"No",IF($O813="","Missing Due Date",IF(INT($O813)&lt;INT('Settings'!$B$8),"Overdue",IF(INT($O813)=INT('Settings'!$B$8),"Due Today",IF(INT($O813)&lt;=INT('Settings'!$B$8)+'Settings'!$B$6,"Due Soon","Upcoming"))))),"Check date"))</f>
        <v/>
      </c>
      <c r="AA813" s="27">
        <f>IF(COUNTA($A813:$R813)=0,"",IF($A813="","Missing ID",IF(COUNTIF($A$5:$A$1004,$A813)&gt;1,"Duplicate ID",IF(OR($B813="",$C813="",$D813="",$H813="",$I813="",$K813="",$L813="",$Q813=""),"Missing required field",IF(AND($K813="Closed",$P813=""),"Closed without Resolved At",IF(AND($P813&lt;&gt;"",$P813&lt;$B813),"Resolved before Reported",IF(AND($Q813&lt;&gt;"",$Q813&lt;$B813),"Last Updated before Reported","OK")))))))</f>
        <v/>
      </c>
    </row>
    <row r="814">
      <c r="A814" s="17" t="n"/>
      <c r="B814" s="41" t="n"/>
      <c r="C814" s="42" t="n"/>
      <c r="D814" s="17" t="n"/>
      <c r="E814" s="20" t="n"/>
      <c r="F814" s="17" t="n"/>
      <c r="G814" s="17" t="n"/>
      <c r="H814" s="17" t="n"/>
      <c r="I814" s="17" t="n"/>
      <c r="J814" s="41" t="n"/>
      <c r="K814" s="17" t="n"/>
      <c r="L814" s="17" t="n"/>
      <c r="M814" s="17" t="n"/>
      <c r="N814" s="20" t="n"/>
      <c r="O814" s="42" t="n"/>
      <c r="P814" s="41" t="n"/>
      <c r="Q814" s="41" t="n"/>
      <c r="R814" s="43" t="n"/>
      <c r="S814" s="22">
        <f>IF(COUNTA($A814:$R814)=0,"",IFERROR(IF($J814="","",MAX(0,ROUND((IF(OR($K814="Closed",$K814="Canceled"),IF($P814="",$Q814,$P814),'Settings'!$B$8)-$J814)*1440,0))),""))</f>
        <v/>
      </c>
      <c r="T814" s="44">
        <f>IF(COUNTA($A814:$R814)=0,"",IFERROR(IF($B814="","",MAX(0,ROUND((IF(OR($K814="Closed",$K814="Canceled"),IF($P814="",$Q814,$P814),'Settings'!$B$8)-$B814)*24,1))),""))</f>
        <v/>
      </c>
      <c r="U814" s="44">
        <f>IF(COUNTA($A814:$R814)=0,"",IFERROR(VLOOKUP($I814,'Settings'!$A$12:$B$15,2,FALSE),""))</f>
        <v/>
      </c>
      <c r="V814" s="45">
        <f>IF(COUNTA($A814:$R814)=0,"",IFERROR(IF(OR($B814="",$U814=""),"",$B814+$U814/24),""))</f>
        <v/>
      </c>
      <c r="W814" s="25">
        <f>IF(COUNTA($A814:$R814)=0,"",IFERROR(IF($V814="","",IF(OR($K814="Closed",$K814="Canceled"),IF(IF($P814="",$Q814,$P814)&lt;=$V814,"Met","Missed"),IF('Settings'!$B$8&gt;$V814,"Overdue","Within Target"))),""))</f>
        <v/>
      </c>
      <c r="X814" s="46">
        <f>IF(COUNTA($A814:$R814)=0,"",IFERROR(ROUND($S814/60*'Settings'!$B$5,2),0))</f>
        <v/>
      </c>
      <c r="Y814" s="46">
        <f>IF(COUNTA($A814:$R814)=0,"",IFERROR($R814+$X814,0))</f>
        <v/>
      </c>
      <c r="Z814" s="25">
        <f>IF(COUNTA($A814:$R814)=0,"",IFERROR(IF(OR($K814="Closed",$K814="Canceled"),"No",IF($O814="","Missing Due Date",IF(INT($O814)&lt;INT('Settings'!$B$8),"Overdue",IF(INT($O814)=INT('Settings'!$B$8),"Due Today",IF(INT($O814)&lt;=INT('Settings'!$B$8)+'Settings'!$B$6,"Due Soon","Upcoming"))))),"Check date"))</f>
        <v/>
      </c>
      <c r="AA814" s="27">
        <f>IF(COUNTA($A814:$R814)=0,"",IF($A814="","Missing ID",IF(COUNTIF($A$5:$A$1004,$A814)&gt;1,"Duplicate ID",IF(OR($B814="",$C814="",$D814="",$H814="",$I814="",$K814="",$L814="",$Q814=""),"Missing required field",IF(AND($K814="Closed",$P814=""),"Closed without Resolved At",IF(AND($P814&lt;&gt;"",$P814&lt;$B814),"Resolved before Reported",IF(AND($Q814&lt;&gt;"",$Q814&lt;$B814),"Last Updated before Reported","OK")))))))</f>
        <v/>
      </c>
    </row>
    <row r="815">
      <c r="A815" s="17" t="n"/>
      <c r="B815" s="41" t="n"/>
      <c r="C815" s="42" t="n"/>
      <c r="D815" s="17" t="n"/>
      <c r="E815" s="20" t="n"/>
      <c r="F815" s="17" t="n"/>
      <c r="G815" s="17" t="n"/>
      <c r="H815" s="17" t="n"/>
      <c r="I815" s="17" t="n"/>
      <c r="J815" s="41" t="n"/>
      <c r="K815" s="17" t="n"/>
      <c r="L815" s="17" t="n"/>
      <c r="M815" s="17" t="n"/>
      <c r="N815" s="20" t="n"/>
      <c r="O815" s="42" t="n"/>
      <c r="P815" s="41" t="n"/>
      <c r="Q815" s="41" t="n"/>
      <c r="R815" s="43" t="n"/>
      <c r="S815" s="22">
        <f>IF(COUNTA($A815:$R815)=0,"",IFERROR(IF($J815="","",MAX(0,ROUND((IF(OR($K815="Closed",$K815="Canceled"),IF($P815="",$Q815,$P815),'Settings'!$B$8)-$J815)*1440,0))),""))</f>
        <v/>
      </c>
      <c r="T815" s="44">
        <f>IF(COUNTA($A815:$R815)=0,"",IFERROR(IF($B815="","",MAX(0,ROUND((IF(OR($K815="Closed",$K815="Canceled"),IF($P815="",$Q815,$P815),'Settings'!$B$8)-$B815)*24,1))),""))</f>
        <v/>
      </c>
      <c r="U815" s="44">
        <f>IF(COUNTA($A815:$R815)=0,"",IFERROR(VLOOKUP($I815,'Settings'!$A$12:$B$15,2,FALSE),""))</f>
        <v/>
      </c>
      <c r="V815" s="45">
        <f>IF(COUNTA($A815:$R815)=0,"",IFERROR(IF(OR($B815="",$U815=""),"",$B815+$U815/24),""))</f>
        <v/>
      </c>
      <c r="W815" s="25">
        <f>IF(COUNTA($A815:$R815)=0,"",IFERROR(IF($V815="","",IF(OR($K815="Closed",$K815="Canceled"),IF(IF($P815="",$Q815,$P815)&lt;=$V815,"Met","Missed"),IF('Settings'!$B$8&gt;$V815,"Overdue","Within Target"))),""))</f>
        <v/>
      </c>
      <c r="X815" s="46">
        <f>IF(COUNTA($A815:$R815)=0,"",IFERROR(ROUND($S815/60*'Settings'!$B$5,2),0))</f>
        <v/>
      </c>
      <c r="Y815" s="46">
        <f>IF(COUNTA($A815:$R815)=0,"",IFERROR($R815+$X815,0))</f>
        <v/>
      </c>
      <c r="Z815" s="25">
        <f>IF(COUNTA($A815:$R815)=0,"",IFERROR(IF(OR($K815="Closed",$K815="Canceled"),"No",IF($O815="","Missing Due Date",IF(INT($O815)&lt;INT('Settings'!$B$8),"Overdue",IF(INT($O815)=INT('Settings'!$B$8),"Due Today",IF(INT($O815)&lt;=INT('Settings'!$B$8)+'Settings'!$B$6,"Due Soon","Upcoming"))))),"Check date"))</f>
        <v/>
      </c>
      <c r="AA815" s="27">
        <f>IF(COUNTA($A815:$R815)=0,"",IF($A815="","Missing ID",IF(COUNTIF($A$5:$A$1004,$A815)&gt;1,"Duplicate ID",IF(OR($B815="",$C815="",$D815="",$H815="",$I815="",$K815="",$L815="",$Q815=""),"Missing required field",IF(AND($K815="Closed",$P815=""),"Closed without Resolved At",IF(AND($P815&lt;&gt;"",$P815&lt;$B815),"Resolved before Reported",IF(AND($Q815&lt;&gt;"",$Q815&lt;$B815),"Last Updated before Reported","OK")))))))</f>
        <v/>
      </c>
    </row>
    <row r="816">
      <c r="A816" s="17" t="n"/>
      <c r="B816" s="41" t="n"/>
      <c r="C816" s="42" t="n"/>
      <c r="D816" s="17" t="n"/>
      <c r="E816" s="20" t="n"/>
      <c r="F816" s="17" t="n"/>
      <c r="G816" s="17" t="n"/>
      <c r="H816" s="17" t="n"/>
      <c r="I816" s="17" t="n"/>
      <c r="J816" s="41" t="n"/>
      <c r="K816" s="17" t="n"/>
      <c r="L816" s="17" t="n"/>
      <c r="M816" s="17" t="n"/>
      <c r="N816" s="20" t="n"/>
      <c r="O816" s="42" t="n"/>
      <c r="P816" s="41" t="n"/>
      <c r="Q816" s="41" t="n"/>
      <c r="R816" s="43" t="n"/>
      <c r="S816" s="22">
        <f>IF(COUNTA($A816:$R816)=0,"",IFERROR(IF($J816="","",MAX(0,ROUND((IF(OR($K816="Closed",$K816="Canceled"),IF($P816="",$Q816,$P816),'Settings'!$B$8)-$J816)*1440,0))),""))</f>
        <v/>
      </c>
      <c r="T816" s="44">
        <f>IF(COUNTA($A816:$R816)=0,"",IFERROR(IF($B816="","",MAX(0,ROUND((IF(OR($K816="Closed",$K816="Canceled"),IF($P816="",$Q816,$P816),'Settings'!$B$8)-$B816)*24,1))),""))</f>
        <v/>
      </c>
      <c r="U816" s="44">
        <f>IF(COUNTA($A816:$R816)=0,"",IFERROR(VLOOKUP($I816,'Settings'!$A$12:$B$15,2,FALSE),""))</f>
        <v/>
      </c>
      <c r="V816" s="45">
        <f>IF(COUNTA($A816:$R816)=0,"",IFERROR(IF(OR($B816="",$U816=""),"",$B816+$U816/24),""))</f>
        <v/>
      </c>
      <c r="W816" s="25">
        <f>IF(COUNTA($A816:$R816)=0,"",IFERROR(IF($V816="","",IF(OR($K816="Closed",$K816="Canceled"),IF(IF($P816="",$Q816,$P816)&lt;=$V816,"Met","Missed"),IF('Settings'!$B$8&gt;$V816,"Overdue","Within Target"))),""))</f>
        <v/>
      </c>
      <c r="X816" s="46">
        <f>IF(COUNTA($A816:$R816)=0,"",IFERROR(ROUND($S816/60*'Settings'!$B$5,2),0))</f>
        <v/>
      </c>
      <c r="Y816" s="46">
        <f>IF(COUNTA($A816:$R816)=0,"",IFERROR($R816+$X816,0))</f>
        <v/>
      </c>
      <c r="Z816" s="25">
        <f>IF(COUNTA($A816:$R816)=0,"",IFERROR(IF(OR($K816="Closed",$K816="Canceled"),"No",IF($O816="","Missing Due Date",IF(INT($O816)&lt;INT('Settings'!$B$8),"Overdue",IF(INT($O816)=INT('Settings'!$B$8),"Due Today",IF(INT($O816)&lt;=INT('Settings'!$B$8)+'Settings'!$B$6,"Due Soon","Upcoming"))))),"Check date"))</f>
        <v/>
      </c>
      <c r="AA816" s="27">
        <f>IF(COUNTA($A816:$R816)=0,"",IF($A816="","Missing ID",IF(COUNTIF($A$5:$A$1004,$A816)&gt;1,"Duplicate ID",IF(OR($B816="",$C816="",$D816="",$H816="",$I816="",$K816="",$L816="",$Q816=""),"Missing required field",IF(AND($K816="Closed",$P816=""),"Closed without Resolved At",IF(AND($P816&lt;&gt;"",$P816&lt;$B816),"Resolved before Reported",IF(AND($Q816&lt;&gt;"",$Q816&lt;$B816),"Last Updated before Reported","OK")))))))</f>
        <v/>
      </c>
    </row>
    <row r="817">
      <c r="A817" s="17" t="n"/>
      <c r="B817" s="41" t="n"/>
      <c r="C817" s="42" t="n"/>
      <c r="D817" s="17" t="n"/>
      <c r="E817" s="20" t="n"/>
      <c r="F817" s="17" t="n"/>
      <c r="G817" s="17" t="n"/>
      <c r="H817" s="17" t="n"/>
      <c r="I817" s="17" t="n"/>
      <c r="J817" s="41" t="n"/>
      <c r="K817" s="17" t="n"/>
      <c r="L817" s="17" t="n"/>
      <c r="M817" s="17" t="n"/>
      <c r="N817" s="20" t="n"/>
      <c r="O817" s="42" t="n"/>
      <c r="P817" s="41" t="n"/>
      <c r="Q817" s="41" t="n"/>
      <c r="R817" s="43" t="n"/>
      <c r="S817" s="22">
        <f>IF(COUNTA($A817:$R817)=0,"",IFERROR(IF($J817="","",MAX(0,ROUND((IF(OR($K817="Closed",$K817="Canceled"),IF($P817="",$Q817,$P817),'Settings'!$B$8)-$J817)*1440,0))),""))</f>
        <v/>
      </c>
      <c r="T817" s="44">
        <f>IF(COUNTA($A817:$R817)=0,"",IFERROR(IF($B817="","",MAX(0,ROUND((IF(OR($K817="Closed",$K817="Canceled"),IF($P817="",$Q817,$P817),'Settings'!$B$8)-$B817)*24,1))),""))</f>
        <v/>
      </c>
      <c r="U817" s="44">
        <f>IF(COUNTA($A817:$R817)=0,"",IFERROR(VLOOKUP($I817,'Settings'!$A$12:$B$15,2,FALSE),""))</f>
        <v/>
      </c>
      <c r="V817" s="45">
        <f>IF(COUNTA($A817:$R817)=0,"",IFERROR(IF(OR($B817="",$U817=""),"",$B817+$U817/24),""))</f>
        <v/>
      </c>
      <c r="W817" s="25">
        <f>IF(COUNTA($A817:$R817)=0,"",IFERROR(IF($V817="","",IF(OR($K817="Closed",$K817="Canceled"),IF(IF($P817="",$Q817,$P817)&lt;=$V817,"Met","Missed"),IF('Settings'!$B$8&gt;$V817,"Overdue","Within Target"))),""))</f>
        <v/>
      </c>
      <c r="X817" s="46">
        <f>IF(COUNTA($A817:$R817)=0,"",IFERROR(ROUND($S817/60*'Settings'!$B$5,2),0))</f>
        <v/>
      </c>
      <c r="Y817" s="46">
        <f>IF(COUNTA($A817:$R817)=0,"",IFERROR($R817+$X817,0))</f>
        <v/>
      </c>
      <c r="Z817" s="25">
        <f>IF(COUNTA($A817:$R817)=0,"",IFERROR(IF(OR($K817="Closed",$K817="Canceled"),"No",IF($O817="","Missing Due Date",IF(INT($O817)&lt;INT('Settings'!$B$8),"Overdue",IF(INT($O817)=INT('Settings'!$B$8),"Due Today",IF(INT($O817)&lt;=INT('Settings'!$B$8)+'Settings'!$B$6,"Due Soon","Upcoming"))))),"Check date"))</f>
        <v/>
      </c>
      <c r="AA817" s="27">
        <f>IF(COUNTA($A817:$R817)=0,"",IF($A817="","Missing ID",IF(COUNTIF($A$5:$A$1004,$A817)&gt;1,"Duplicate ID",IF(OR($B817="",$C817="",$D817="",$H817="",$I817="",$K817="",$L817="",$Q817=""),"Missing required field",IF(AND($K817="Closed",$P817=""),"Closed without Resolved At",IF(AND($P817&lt;&gt;"",$P817&lt;$B817),"Resolved before Reported",IF(AND($Q817&lt;&gt;"",$Q817&lt;$B817),"Last Updated before Reported","OK")))))))</f>
        <v/>
      </c>
    </row>
    <row r="818">
      <c r="A818" s="17" t="n"/>
      <c r="B818" s="41" t="n"/>
      <c r="C818" s="42" t="n"/>
      <c r="D818" s="17" t="n"/>
      <c r="E818" s="20" t="n"/>
      <c r="F818" s="17" t="n"/>
      <c r="G818" s="17" t="n"/>
      <c r="H818" s="17" t="n"/>
      <c r="I818" s="17" t="n"/>
      <c r="J818" s="41" t="n"/>
      <c r="K818" s="17" t="n"/>
      <c r="L818" s="17" t="n"/>
      <c r="M818" s="17" t="n"/>
      <c r="N818" s="20" t="n"/>
      <c r="O818" s="42" t="n"/>
      <c r="P818" s="41" t="n"/>
      <c r="Q818" s="41" t="n"/>
      <c r="R818" s="43" t="n"/>
      <c r="S818" s="22">
        <f>IF(COUNTA($A818:$R818)=0,"",IFERROR(IF($J818="","",MAX(0,ROUND((IF(OR($K818="Closed",$K818="Canceled"),IF($P818="",$Q818,$P818),'Settings'!$B$8)-$J818)*1440,0))),""))</f>
        <v/>
      </c>
      <c r="T818" s="44">
        <f>IF(COUNTA($A818:$R818)=0,"",IFERROR(IF($B818="","",MAX(0,ROUND((IF(OR($K818="Closed",$K818="Canceled"),IF($P818="",$Q818,$P818),'Settings'!$B$8)-$B818)*24,1))),""))</f>
        <v/>
      </c>
      <c r="U818" s="44">
        <f>IF(COUNTA($A818:$R818)=0,"",IFERROR(VLOOKUP($I818,'Settings'!$A$12:$B$15,2,FALSE),""))</f>
        <v/>
      </c>
      <c r="V818" s="45">
        <f>IF(COUNTA($A818:$R818)=0,"",IFERROR(IF(OR($B818="",$U818=""),"",$B818+$U818/24),""))</f>
        <v/>
      </c>
      <c r="W818" s="25">
        <f>IF(COUNTA($A818:$R818)=0,"",IFERROR(IF($V818="","",IF(OR($K818="Closed",$K818="Canceled"),IF(IF($P818="",$Q818,$P818)&lt;=$V818,"Met","Missed"),IF('Settings'!$B$8&gt;$V818,"Overdue","Within Target"))),""))</f>
        <v/>
      </c>
      <c r="X818" s="46">
        <f>IF(COUNTA($A818:$R818)=0,"",IFERROR(ROUND($S818/60*'Settings'!$B$5,2),0))</f>
        <v/>
      </c>
      <c r="Y818" s="46">
        <f>IF(COUNTA($A818:$R818)=0,"",IFERROR($R818+$X818,0))</f>
        <v/>
      </c>
      <c r="Z818" s="25">
        <f>IF(COUNTA($A818:$R818)=0,"",IFERROR(IF(OR($K818="Closed",$K818="Canceled"),"No",IF($O818="","Missing Due Date",IF(INT($O818)&lt;INT('Settings'!$B$8),"Overdue",IF(INT($O818)=INT('Settings'!$B$8),"Due Today",IF(INT($O818)&lt;=INT('Settings'!$B$8)+'Settings'!$B$6,"Due Soon","Upcoming"))))),"Check date"))</f>
        <v/>
      </c>
      <c r="AA818" s="27">
        <f>IF(COUNTA($A818:$R818)=0,"",IF($A818="","Missing ID",IF(COUNTIF($A$5:$A$1004,$A818)&gt;1,"Duplicate ID",IF(OR($B818="",$C818="",$D818="",$H818="",$I818="",$K818="",$L818="",$Q818=""),"Missing required field",IF(AND($K818="Closed",$P818=""),"Closed without Resolved At",IF(AND($P818&lt;&gt;"",$P818&lt;$B818),"Resolved before Reported",IF(AND($Q818&lt;&gt;"",$Q818&lt;$B818),"Last Updated before Reported","OK")))))))</f>
        <v/>
      </c>
    </row>
    <row r="819">
      <c r="A819" s="17" t="n"/>
      <c r="B819" s="41" t="n"/>
      <c r="C819" s="42" t="n"/>
      <c r="D819" s="17" t="n"/>
      <c r="E819" s="20" t="n"/>
      <c r="F819" s="17" t="n"/>
      <c r="G819" s="17" t="n"/>
      <c r="H819" s="17" t="n"/>
      <c r="I819" s="17" t="n"/>
      <c r="J819" s="41" t="n"/>
      <c r="K819" s="17" t="n"/>
      <c r="L819" s="17" t="n"/>
      <c r="M819" s="17" t="n"/>
      <c r="N819" s="20" t="n"/>
      <c r="O819" s="42" t="n"/>
      <c r="P819" s="41" t="n"/>
      <c r="Q819" s="41" t="n"/>
      <c r="R819" s="43" t="n"/>
      <c r="S819" s="22">
        <f>IF(COUNTA($A819:$R819)=0,"",IFERROR(IF($J819="","",MAX(0,ROUND((IF(OR($K819="Closed",$K819="Canceled"),IF($P819="",$Q819,$P819),'Settings'!$B$8)-$J819)*1440,0))),""))</f>
        <v/>
      </c>
      <c r="T819" s="44">
        <f>IF(COUNTA($A819:$R819)=0,"",IFERROR(IF($B819="","",MAX(0,ROUND((IF(OR($K819="Closed",$K819="Canceled"),IF($P819="",$Q819,$P819),'Settings'!$B$8)-$B819)*24,1))),""))</f>
        <v/>
      </c>
      <c r="U819" s="44">
        <f>IF(COUNTA($A819:$R819)=0,"",IFERROR(VLOOKUP($I819,'Settings'!$A$12:$B$15,2,FALSE),""))</f>
        <v/>
      </c>
      <c r="V819" s="45">
        <f>IF(COUNTA($A819:$R819)=0,"",IFERROR(IF(OR($B819="",$U819=""),"",$B819+$U819/24),""))</f>
        <v/>
      </c>
      <c r="W819" s="25">
        <f>IF(COUNTA($A819:$R819)=0,"",IFERROR(IF($V819="","",IF(OR($K819="Closed",$K819="Canceled"),IF(IF($P819="",$Q819,$P819)&lt;=$V819,"Met","Missed"),IF('Settings'!$B$8&gt;$V819,"Overdue","Within Target"))),""))</f>
        <v/>
      </c>
      <c r="X819" s="46">
        <f>IF(COUNTA($A819:$R819)=0,"",IFERROR(ROUND($S819/60*'Settings'!$B$5,2),0))</f>
        <v/>
      </c>
      <c r="Y819" s="46">
        <f>IF(COUNTA($A819:$R819)=0,"",IFERROR($R819+$X819,0))</f>
        <v/>
      </c>
      <c r="Z819" s="25">
        <f>IF(COUNTA($A819:$R819)=0,"",IFERROR(IF(OR($K819="Closed",$K819="Canceled"),"No",IF($O819="","Missing Due Date",IF(INT($O819)&lt;INT('Settings'!$B$8),"Overdue",IF(INT($O819)=INT('Settings'!$B$8),"Due Today",IF(INT($O819)&lt;=INT('Settings'!$B$8)+'Settings'!$B$6,"Due Soon","Upcoming"))))),"Check date"))</f>
        <v/>
      </c>
      <c r="AA819" s="27">
        <f>IF(COUNTA($A819:$R819)=0,"",IF($A819="","Missing ID",IF(COUNTIF($A$5:$A$1004,$A819)&gt;1,"Duplicate ID",IF(OR($B819="",$C819="",$D819="",$H819="",$I819="",$K819="",$L819="",$Q819=""),"Missing required field",IF(AND($K819="Closed",$P819=""),"Closed without Resolved At",IF(AND($P819&lt;&gt;"",$P819&lt;$B819),"Resolved before Reported",IF(AND($Q819&lt;&gt;"",$Q819&lt;$B819),"Last Updated before Reported","OK")))))))</f>
        <v/>
      </c>
    </row>
    <row r="820">
      <c r="A820" s="17" t="n"/>
      <c r="B820" s="41" t="n"/>
      <c r="C820" s="42" t="n"/>
      <c r="D820" s="17" t="n"/>
      <c r="E820" s="20" t="n"/>
      <c r="F820" s="17" t="n"/>
      <c r="G820" s="17" t="n"/>
      <c r="H820" s="17" t="n"/>
      <c r="I820" s="17" t="n"/>
      <c r="J820" s="41" t="n"/>
      <c r="K820" s="17" t="n"/>
      <c r="L820" s="17" t="n"/>
      <c r="M820" s="17" t="n"/>
      <c r="N820" s="20" t="n"/>
      <c r="O820" s="42" t="n"/>
      <c r="P820" s="41" t="n"/>
      <c r="Q820" s="41" t="n"/>
      <c r="R820" s="43" t="n"/>
      <c r="S820" s="22">
        <f>IF(COUNTA($A820:$R820)=0,"",IFERROR(IF($J820="","",MAX(0,ROUND((IF(OR($K820="Closed",$K820="Canceled"),IF($P820="",$Q820,$P820),'Settings'!$B$8)-$J820)*1440,0))),""))</f>
        <v/>
      </c>
      <c r="T820" s="44">
        <f>IF(COUNTA($A820:$R820)=0,"",IFERROR(IF($B820="","",MAX(0,ROUND((IF(OR($K820="Closed",$K820="Canceled"),IF($P820="",$Q820,$P820),'Settings'!$B$8)-$B820)*24,1))),""))</f>
        <v/>
      </c>
      <c r="U820" s="44">
        <f>IF(COUNTA($A820:$R820)=0,"",IFERROR(VLOOKUP($I820,'Settings'!$A$12:$B$15,2,FALSE),""))</f>
        <v/>
      </c>
      <c r="V820" s="45">
        <f>IF(COUNTA($A820:$R820)=0,"",IFERROR(IF(OR($B820="",$U820=""),"",$B820+$U820/24),""))</f>
        <v/>
      </c>
      <c r="W820" s="25">
        <f>IF(COUNTA($A820:$R820)=0,"",IFERROR(IF($V820="","",IF(OR($K820="Closed",$K820="Canceled"),IF(IF($P820="",$Q820,$P820)&lt;=$V820,"Met","Missed"),IF('Settings'!$B$8&gt;$V820,"Overdue","Within Target"))),""))</f>
        <v/>
      </c>
      <c r="X820" s="46">
        <f>IF(COUNTA($A820:$R820)=0,"",IFERROR(ROUND($S820/60*'Settings'!$B$5,2),0))</f>
        <v/>
      </c>
      <c r="Y820" s="46">
        <f>IF(COUNTA($A820:$R820)=0,"",IFERROR($R820+$X820,0))</f>
        <v/>
      </c>
      <c r="Z820" s="25">
        <f>IF(COUNTA($A820:$R820)=0,"",IFERROR(IF(OR($K820="Closed",$K820="Canceled"),"No",IF($O820="","Missing Due Date",IF(INT($O820)&lt;INT('Settings'!$B$8),"Overdue",IF(INT($O820)=INT('Settings'!$B$8),"Due Today",IF(INT($O820)&lt;=INT('Settings'!$B$8)+'Settings'!$B$6,"Due Soon","Upcoming"))))),"Check date"))</f>
        <v/>
      </c>
      <c r="AA820" s="27">
        <f>IF(COUNTA($A820:$R820)=0,"",IF($A820="","Missing ID",IF(COUNTIF($A$5:$A$1004,$A820)&gt;1,"Duplicate ID",IF(OR($B820="",$C820="",$D820="",$H820="",$I820="",$K820="",$L820="",$Q820=""),"Missing required field",IF(AND($K820="Closed",$P820=""),"Closed without Resolved At",IF(AND($P820&lt;&gt;"",$P820&lt;$B820),"Resolved before Reported",IF(AND($Q820&lt;&gt;"",$Q820&lt;$B820),"Last Updated before Reported","OK")))))))</f>
        <v/>
      </c>
    </row>
    <row r="821">
      <c r="A821" s="17" t="n"/>
      <c r="B821" s="41" t="n"/>
      <c r="C821" s="42" t="n"/>
      <c r="D821" s="17" t="n"/>
      <c r="E821" s="20" t="n"/>
      <c r="F821" s="17" t="n"/>
      <c r="G821" s="17" t="n"/>
      <c r="H821" s="17" t="n"/>
      <c r="I821" s="17" t="n"/>
      <c r="J821" s="41" t="n"/>
      <c r="K821" s="17" t="n"/>
      <c r="L821" s="17" t="n"/>
      <c r="M821" s="17" t="n"/>
      <c r="N821" s="20" t="n"/>
      <c r="O821" s="42" t="n"/>
      <c r="P821" s="41" t="n"/>
      <c r="Q821" s="41" t="n"/>
      <c r="R821" s="43" t="n"/>
      <c r="S821" s="22">
        <f>IF(COUNTA($A821:$R821)=0,"",IFERROR(IF($J821="","",MAX(0,ROUND((IF(OR($K821="Closed",$K821="Canceled"),IF($P821="",$Q821,$P821),'Settings'!$B$8)-$J821)*1440,0))),""))</f>
        <v/>
      </c>
      <c r="T821" s="44">
        <f>IF(COUNTA($A821:$R821)=0,"",IFERROR(IF($B821="","",MAX(0,ROUND((IF(OR($K821="Closed",$K821="Canceled"),IF($P821="",$Q821,$P821),'Settings'!$B$8)-$B821)*24,1))),""))</f>
        <v/>
      </c>
      <c r="U821" s="44">
        <f>IF(COUNTA($A821:$R821)=0,"",IFERROR(VLOOKUP($I821,'Settings'!$A$12:$B$15,2,FALSE),""))</f>
        <v/>
      </c>
      <c r="V821" s="45">
        <f>IF(COUNTA($A821:$R821)=0,"",IFERROR(IF(OR($B821="",$U821=""),"",$B821+$U821/24),""))</f>
        <v/>
      </c>
      <c r="W821" s="25">
        <f>IF(COUNTA($A821:$R821)=0,"",IFERROR(IF($V821="","",IF(OR($K821="Closed",$K821="Canceled"),IF(IF($P821="",$Q821,$P821)&lt;=$V821,"Met","Missed"),IF('Settings'!$B$8&gt;$V821,"Overdue","Within Target"))),""))</f>
        <v/>
      </c>
      <c r="X821" s="46">
        <f>IF(COUNTA($A821:$R821)=0,"",IFERROR(ROUND($S821/60*'Settings'!$B$5,2),0))</f>
        <v/>
      </c>
      <c r="Y821" s="46">
        <f>IF(COUNTA($A821:$R821)=0,"",IFERROR($R821+$X821,0))</f>
        <v/>
      </c>
      <c r="Z821" s="25">
        <f>IF(COUNTA($A821:$R821)=0,"",IFERROR(IF(OR($K821="Closed",$K821="Canceled"),"No",IF($O821="","Missing Due Date",IF(INT($O821)&lt;INT('Settings'!$B$8),"Overdue",IF(INT($O821)=INT('Settings'!$B$8),"Due Today",IF(INT($O821)&lt;=INT('Settings'!$B$8)+'Settings'!$B$6,"Due Soon","Upcoming"))))),"Check date"))</f>
        <v/>
      </c>
      <c r="AA821" s="27">
        <f>IF(COUNTA($A821:$R821)=0,"",IF($A821="","Missing ID",IF(COUNTIF($A$5:$A$1004,$A821)&gt;1,"Duplicate ID",IF(OR($B821="",$C821="",$D821="",$H821="",$I821="",$K821="",$L821="",$Q821=""),"Missing required field",IF(AND($K821="Closed",$P821=""),"Closed without Resolved At",IF(AND($P821&lt;&gt;"",$P821&lt;$B821),"Resolved before Reported",IF(AND($Q821&lt;&gt;"",$Q821&lt;$B821),"Last Updated before Reported","OK")))))))</f>
        <v/>
      </c>
    </row>
    <row r="822">
      <c r="A822" s="17" t="n"/>
      <c r="B822" s="41" t="n"/>
      <c r="C822" s="42" t="n"/>
      <c r="D822" s="17" t="n"/>
      <c r="E822" s="20" t="n"/>
      <c r="F822" s="17" t="n"/>
      <c r="G822" s="17" t="n"/>
      <c r="H822" s="17" t="n"/>
      <c r="I822" s="17" t="n"/>
      <c r="J822" s="41" t="n"/>
      <c r="K822" s="17" t="n"/>
      <c r="L822" s="17" t="n"/>
      <c r="M822" s="17" t="n"/>
      <c r="N822" s="20" t="n"/>
      <c r="O822" s="42" t="n"/>
      <c r="P822" s="41" t="n"/>
      <c r="Q822" s="41" t="n"/>
      <c r="R822" s="43" t="n"/>
      <c r="S822" s="22">
        <f>IF(COUNTA($A822:$R822)=0,"",IFERROR(IF($J822="","",MAX(0,ROUND((IF(OR($K822="Closed",$K822="Canceled"),IF($P822="",$Q822,$P822),'Settings'!$B$8)-$J822)*1440,0))),""))</f>
        <v/>
      </c>
      <c r="T822" s="44">
        <f>IF(COUNTA($A822:$R822)=0,"",IFERROR(IF($B822="","",MAX(0,ROUND((IF(OR($K822="Closed",$K822="Canceled"),IF($P822="",$Q822,$P822),'Settings'!$B$8)-$B822)*24,1))),""))</f>
        <v/>
      </c>
      <c r="U822" s="44">
        <f>IF(COUNTA($A822:$R822)=0,"",IFERROR(VLOOKUP($I822,'Settings'!$A$12:$B$15,2,FALSE),""))</f>
        <v/>
      </c>
      <c r="V822" s="45">
        <f>IF(COUNTA($A822:$R822)=0,"",IFERROR(IF(OR($B822="",$U822=""),"",$B822+$U822/24),""))</f>
        <v/>
      </c>
      <c r="W822" s="25">
        <f>IF(COUNTA($A822:$R822)=0,"",IFERROR(IF($V822="","",IF(OR($K822="Closed",$K822="Canceled"),IF(IF($P822="",$Q822,$P822)&lt;=$V822,"Met","Missed"),IF('Settings'!$B$8&gt;$V822,"Overdue","Within Target"))),""))</f>
        <v/>
      </c>
      <c r="X822" s="46">
        <f>IF(COUNTA($A822:$R822)=0,"",IFERROR(ROUND($S822/60*'Settings'!$B$5,2),0))</f>
        <v/>
      </c>
      <c r="Y822" s="46">
        <f>IF(COUNTA($A822:$R822)=0,"",IFERROR($R822+$X822,0))</f>
        <v/>
      </c>
      <c r="Z822" s="25">
        <f>IF(COUNTA($A822:$R822)=0,"",IFERROR(IF(OR($K822="Closed",$K822="Canceled"),"No",IF($O822="","Missing Due Date",IF(INT($O822)&lt;INT('Settings'!$B$8),"Overdue",IF(INT($O822)=INT('Settings'!$B$8),"Due Today",IF(INT($O822)&lt;=INT('Settings'!$B$8)+'Settings'!$B$6,"Due Soon","Upcoming"))))),"Check date"))</f>
        <v/>
      </c>
      <c r="AA822" s="27">
        <f>IF(COUNTA($A822:$R822)=0,"",IF($A822="","Missing ID",IF(COUNTIF($A$5:$A$1004,$A822)&gt;1,"Duplicate ID",IF(OR($B822="",$C822="",$D822="",$H822="",$I822="",$K822="",$L822="",$Q822=""),"Missing required field",IF(AND($K822="Closed",$P822=""),"Closed without Resolved At",IF(AND($P822&lt;&gt;"",$P822&lt;$B822),"Resolved before Reported",IF(AND($Q822&lt;&gt;"",$Q822&lt;$B822),"Last Updated before Reported","OK")))))))</f>
        <v/>
      </c>
    </row>
    <row r="823">
      <c r="A823" s="17" t="n"/>
      <c r="B823" s="41" t="n"/>
      <c r="C823" s="42" t="n"/>
      <c r="D823" s="17" t="n"/>
      <c r="E823" s="20" t="n"/>
      <c r="F823" s="17" t="n"/>
      <c r="G823" s="17" t="n"/>
      <c r="H823" s="17" t="n"/>
      <c r="I823" s="17" t="n"/>
      <c r="J823" s="41" t="n"/>
      <c r="K823" s="17" t="n"/>
      <c r="L823" s="17" t="n"/>
      <c r="M823" s="17" t="n"/>
      <c r="N823" s="20" t="n"/>
      <c r="O823" s="42" t="n"/>
      <c r="P823" s="41" t="n"/>
      <c r="Q823" s="41" t="n"/>
      <c r="R823" s="43" t="n"/>
      <c r="S823" s="22">
        <f>IF(COUNTA($A823:$R823)=0,"",IFERROR(IF($J823="","",MAX(0,ROUND((IF(OR($K823="Closed",$K823="Canceled"),IF($P823="",$Q823,$P823),'Settings'!$B$8)-$J823)*1440,0))),""))</f>
        <v/>
      </c>
      <c r="T823" s="44">
        <f>IF(COUNTA($A823:$R823)=0,"",IFERROR(IF($B823="","",MAX(0,ROUND((IF(OR($K823="Closed",$K823="Canceled"),IF($P823="",$Q823,$P823),'Settings'!$B$8)-$B823)*24,1))),""))</f>
        <v/>
      </c>
      <c r="U823" s="44">
        <f>IF(COUNTA($A823:$R823)=0,"",IFERROR(VLOOKUP($I823,'Settings'!$A$12:$B$15,2,FALSE),""))</f>
        <v/>
      </c>
      <c r="V823" s="45">
        <f>IF(COUNTA($A823:$R823)=0,"",IFERROR(IF(OR($B823="",$U823=""),"",$B823+$U823/24),""))</f>
        <v/>
      </c>
      <c r="W823" s="25">
        <f>IF(COUNTA($A823:$R823)=0,"",IFERROR(IF($V823="","",IF(OR($K823="Closed",$K823="Canceled"),IF(IF($P823="",$Q823,$P823)&lt;=$V823,"Met","Missed"),IF('Settings'!$B$8&gt;$V823,"Overdue","Within Target"))),""))</f>
        <v/>
      </c>
      <c r="X823" s="46">
        <f>IF(COUNTA($A823:$R823)=0,"",IFERROR(ROUND($S823/60*'Settings'!$B$5,2),0))</f>
        <v/>
      </c>
      <c r="Y823" s="46">
        <f>IF(COUNTA($A823:$R823)=0,"",IFERROR($R823+$X823,0))</f>
        <v/>
      </c>
      <c r="Z823" s="25">
        <f>IF(COUNTA($A823:$R823)=0,"",IFERROR(IF(OR($K823="Closed",$K823="Canceled"),"No",IF($O823="","Missing Due Date",IF(INT($O823)&lt;INT('Settings'!$B$8),"Overdue",IF(INT($O823)=INT('Settings'!$B$8),"Due Today",IF(INT($O823)&lt;=INT('Settings'!$B$8)+'Settings'!$B$6,"Due Soon","Upcoming"))))),"Check date"))</f>
        <v/>
      </c>
      <c r="AA823" s="27">
        <f>IF(COUNTA($A823:$R823)=0,"",IF($A823="","Missing ID",IF(COUNTIF($A$5:$A$1004,$A823)&gt;1,"Duplicate ID",IF(OR($B823="",$C823="",$D823="",$H823="",$I823="",$K823="",$L823="",$Q823=""),"Missing required field",IF(AND($K823="Closed",$P823=""),"Closed without Resolved At",IF(AND($P823&lt;&gt;"",$P823&lt;$B823),"Resolved before Reported",IF(AND($Q823&lt;&gt;"",$Q823&lt;$B823),"Last Updated before Reported","OK")))))))</f>
        <v/>
      </c>
    </row>
    <row r="824">
      <c r="A824" s="17" t="n"/>
      <c r="B824" s="41" t="n"/>
      <c r="C824" s="42" t="n"/>
      <c r="D824" s="17" t="n"/>
      <c r="E824" s="20" t="n"/>
      <c r="F824" s="17" t="n"/>
      <c r="G824" s="17" t="n"/>
      <c r="H824" s="17" t="n"/>
      <c r="I824" s="17" t="n"/>
      <c r="J824" s="41" t="n"/>
      <c r="K824" s="17" t="n"/>
      <c r="L824" s="17" t="n"/>
      <c r="M824" s="17" t="n"/>
      <c r="N824" s="20" t="n"/>
      <c r="O824" s="42" t="n"/>
      <c r="P824" s="41" t="n"/>
      <c r="Q824" s="41" t="n"/>
      <c r="R824" s="43" t="n"/>
      <c r="S824" s="22">
        <f>IF(COUNTA($A824:$R824)=0,"",IFERROR(IF($J824="","",MAX(0,ROUND((IF(OR($K824="Closed",$K824="Canceled"),IF($P824="",$Q824,$P824),'Settings'!$B$8)-$J824)*1440,0))),""))</f>
        <v/>
      </c>
      <c r="T824" s="44">
        <f>IF(COUNTA($A824:$R824)=0,"",IFERROR(IF($B824="","",MAX(0,ROUND((IF(OR($K824="Closed",$K824="Canceled"),IF($P824="",$Q824,$P824),'Settings'!$B$8)-$B824)*24,1))),""))</f>
        <v/>
      </c>
      <c r="U824" s="44">
        <f>IF(COUNTA($A824:$R824)=0,"",IFERROR(VLOOKUP($I824,'Settings'!$A$12:$B$15,2,FALSE),""))</f>
        <v/>
      </c>
      <c r="V824" s="45">
        <f>IF(COUNTA($A824:$R824)=0,"",IFERROR(IF(OR($B824="",$U824=""),"",$B824+$U824/24),""))</f>
        <v/>
      </c>
      <c r="W824" s="25">
        <f>IF(COUNTA($A824:$R824)=0,"",IFERROR(IF($V824="","",IF(OR($K824="Closed",$K824="Canceled"),IF(IF($P824="",$Q824,$P824)&lt;=$V824,"Met","Missed"),IF('Settings'!$B$8&gt;$V824,"Overdue","Within Target"))),""))</f>
        <v/>
      </c>
      <c r="X824" s="46">
        <f>IF(COUNTA($A824:$R824)=0,"",IFERROR(ROUND($S824/60*'Settings'!$B$5,2),0))</f>
        <v/>
      </c>
      <c r="Y824" s="46">
        <f>IF(COUNTA($A824:$R824)=0,"",IFERROR($R824+$X824,0))</f>
        <v/>
      </c>
      <c r="Z824" s="25">
        <f>IF(COUNTA($A824:$R824)=0,"",IFERROR(IF(OR($K824="Closed",$K824="Canceled"),"No",IF($O824="","Missing Due Date",IF(INT($O824)&lt;INT('Settings'!$B$8),"Overdue",IF(INT($O824)=INT('Settings'!$B$8),"Due Today",IF(INT($O824)&lt;=INT('Settings'!$B$8)+'Settings'!$B$6,"Due Soon","Upcoming"))))),"Check date"))</f>
        <v/>
      </c>
      <c r="AA824" s="27">
        <f>IF(COUNTA($A824:$R824)=0,"",IF($A824="","Missing ID",IF(COUNTIF($A$5:$A$1004,$A824)&gt;1,"Duplicate ID",IF(OR($B824="",$C824="",$D824="",$H824="",$I824="",$K824="",$L824="",$Q824=""),"Missing required field",IF(AND($K824="Closed",$P824=""),"Closed without Resolved At",IF(AND($P824&lt;&gt;"",$P824&lt;$B824),"Resolved before Reported",IF(AND($Q824&lt;&gt;"",$Q824&lt;$B824),"Last Updated before Reported","OK")))))))</f>
        <v/>
      </c>
    </row>
    <row r="825">
      <c r="A825" s="17" t="n"/>
      <c r="B825" s="41" t="n"/>
      <c r="C825" s="42" t="n"/>
      <c r="D825" s="17" t="n"/>
      <c r="E825" s="20" t="n"/>
      <c r="F825" s="17" t="n"/>
      <c r="G825" s="17" t="n"/>
      <c r="H825" s="17" t="n"/>
      <c r="I825" s="17" t="n"/>
      <c r="J825" s="41" t="n"/>
      <c r="K825" s="17" t="n"/>
      <c r="L825" s="17" t="n"/>
      <c r="M825" s="17" t="n"/>
      <c r="N825" s="20" t="n"/>
      <c r="O825" s="42" t="n"/>
      <c r="P825" s="41" t="n"/>
      <c r="Q825" s="41" t="n"/>
      <c r="R825" s="43" t="n"/>
      <c r="S825" s="22">
        <f>IF(COUNTA($A825:$R825)=0,"",IFERROR(IF($J825="","",MAX(0,ROUND((IF(OR($K825="Closed",$K825="Canceled"),IF($P825="",$Q825,$P825),'Settings'!$B$8)-$J825)*1440,0))),""))</f>
        <v/>
      </c>
      <c r="T825" s="44">
        <f>IF(COUNTA($A825:$R825)=0,"",IFERROR(IF($B825="","",MAX(0,ROUND((IF(OR($K825="Closed",$K825="Canceled"),IF($P825="",$Q825,$P825),'Settings'!$B$8)-$B825)*24,1))),""))</f>
        <v/>
      </c>
      <c r="U825" s="44">
        <f>IF(COUNTA($A825:$R825)=0,"",IFERROR(VLOOKUP($I825,'Settings'!$A$12:$B$15,2,FALSE),""))</f>
        <v/>
      </c>
      <c r="V825" s="45">
        <f>IF(COUNTA($A825:$R825)=0,"",IFERROR(IF(OR($B825="",$U825=""),"",$B825+$U825/24),""))</f>
        <v/>
      </c>
      <c r="W825" s="25">
        <f>IF(COUNTA($A825:$R825)=0,"",IFERROR(IF($V825="","",IF(OR($K825="Closed",$K825="Canceled"),IF(IF($P825="",$Q825,$P825)&lt;=$V825,"Met","Missed"),IF('Settings'!$B$8&gt;$V825,"Overdue","Within Target"))),""))</f>
        <v/>
      </c>
      <c r="X825" s="46">
        <f>IF(COUNTA($A825:$R825)=0,"",IFERROR(ROUND($S825/60*'Settings'!$B$5,2),0))</f>
        <v/>
      </c>
      <c r="Y825" s="46">
        <f>IF(COUNTA($A825:$R825)=0,"",IFERROR($R825+$X825,0))</f>
        <v/>
      </c>
      <c r="Z825" s="25">
        <f>IF(COUNTA($A825:$R825)=0,"",IFERROR(IF(OR($K825="Closed",$K825="Canceled"),"No",IF($O825="","Missing Due Date",IF(INT($O825)&lt;INT('Settings'!$B$8),"Overdue",IF(INT($O825)=INT('Settings'!$B$8),"Due Today",IF(INT($O825)&lt;=INT('Settings'!$B$8)+'Settings'!$B$6,"Due Soon","Upcoming"))))),"Check date"))</f>
        <v/>
      </c>
      <c r="AA825" s="27">
        <f>IF(COUNTA($A825:$R825)=0,"",IF($A825="","Missing ID",IF(COUNTIF($A$5:$A$1004,$A825)&gt;1,"Duplicate ID",IF(OR($B825="",$C825="",$D825="",$H825="",$I825="",$K825="",$L825="",$Q825=""),"Missing required field",IF(AND($K825="Closed",$P825=""),"Closed without Resolved At",IF(AND($P825&lt;&gt;"",$P825&lt;$B825),"Resolved before Reported",IF(AND($Q825&lt;&gt;"",$Q825&lt;$B825),"Last Updated before Reported","OK")))))))</f>
        <v/>
      </c>
    </row>
    <row r="826">
      <c r="A826" s="17" t="n"/>
      <c r="B826" s="41" t="n"/>
      <c r="C826" s="42" t="n"/>
      <c r="D826" s="17" t="n"/>
      <c r="E826" s="20" t="n"/>
      <c r="F826" s="17" t="n"/>
      <c r="G826" s="17" t="n"/>
      <c r="H826" s="17" t="n"/>
      <c r="I826" s="17" t="n"/>
      <c r="J826" s="41" t="n"/>
      <c r="K826" s="17" t="n"/>
      <c r="L826" s="17" t="n"/>
      <c r="M826" s="17" t="n"/>
      <c r="N826" s="20" t="n"/>
      <c r="O826" s="42" t="n"/>
      <c r="P826" s="41" t="n"/>
      <c r="Q826" s="41" t="n"/>
      <c r="R826" s="43" t="n"/>
      <c r="S826" s="22">
        <f>IF(COUNTA($A826:$R826)=0,"",IFERROR(IF($J826="","",MAX(0,ROUND((IF(OR($K826="Closed",$K826="Canceled"),IF($P826="",$Q826,$P826),'Settings'!$B$8)-$J826)*1440,0))),""))</f>
        <v/>
      </c>
      <c r="T826" s="44">
        <f>IF(COUNTA($A826:$R826)=0,"",IFERROR(IF($B826="","",MAX(0,ROUND((IF(OR($K826="Closed",$K826="Canceled"),IF($P826="",$Q826,$P826),'Settings'!$B$8)-$B826)*24,1))),""))</f>
        <v/>
      </c>
      <c r="U826" s="44">
        <f>IF(COUNTA($A826:$R826)=0,"",IFERROR(VLOOKUP($I826,'Settings'!$A$12:$B$15,2,FALSE),""))</f>
        <v/>
      </c>
      <c r="V826" s="45">
        <f>IF(COUNTA($A826:$R826)=0,"",IFERROR(IF(OR($B826="",$U826=""),"",$B826+$U826/24),""))</f>
        <v/>
      </c>
      <c r="W826" s="25">
        <f>IF(COUNTA($A826:$R826)=0,"",IFERROR(IF($V826="","",IF(OR($K826="Closed",$K826="Canceled"),IF(IF($P826="",$Q826,$P826)&lt;=$V826,"Met","Missed"),IF('Settings'!$B$8&gt;$V826,"Overdue","Within Target"))),""))</f>
        <v/>
      </c>
      <c r="X826" s="46">
        <f>IF(COUNTA($A826:$R826)=0,"",IFERROR(ROUND($S826/60*'Settings'!$B$5,2),0))</f>
        <v/>
      </c>
      <c r="Y826" s="46">
        <f>IF(COUNTA($A826:$R826)=0,"",IFERROR($R826+$X826,0))</f>
        <v/>
      </c>
      <c r="Z826" s="25">
        <f>IF(COUNTA($A826:$R826)=0,"",IFERROR(IF(OR($K826="Closed",$K826="Canceled"),"No",IF($O826="","Missing Due Date",IF(INT($O826)&lt;INT('Settings'!$B$8),"Overdue",IF(INT($O826)=INT('Settings'!$B$8),"Due Today",IF(INT($O826)&lt;=INT('Settings'!$B$8)+'Settings'!$B$6,"Due Soon","Upcoming"))))),"Check date"))</f>
        <v/>
      </c>
      <c r="AA826" s="27">
        <f>IF(COUNTA($A826:$R826)=0,"",IF($A826="","Missing ID",IF(COUNTIF($A$5:$A$1004,$A826)&gt;1,"Duplicate ID",IF(OR($B826="",$C826="",$D826="",$H826="",$I826="",$K826="",$L826="",$Q826=""),"Missing required field",IF(AND($K826="Closed",$P826=""),"Closed without Resolved At",IF(AND($P826&lt;&gt;"",$P826&lt;$B826),"Resolved before Reported",IF(AND($Q826&lt;&gt;"",$Q826&lt;$B826),"Last Updated before Reported","OK")))))))</f>
        <v/>
      </c>
    </row>
    <row r="827">
      <c r="A827" s="17" t="n"/>
      <c r="B827" s="41" t="n"/>
      <c r="C827" s="42" t="n"/>
      <c r="D827" s="17" t="n"/>
      <c r="E827" s="20" t="n"/>
      <c r="F827" s="17" t="n"/>
      <c r="G827" s="17" t="n"/>
      <c r="H827" s="17" t="n"/>
      <c r="I827" s="17" t="n"/>
      <c r="J827" s="41" t="n"/>
      <c r="K827" s="17" t="n"/>
      <c r="L827" s="17" t="n"/>
      <c r="M827" s="17" t="n"/>
      <c r="N827" s="20" t="n"/>
      <c r="O827" s="42" t="n"/>
      <c r="P827" s="41" t="n"/>
      <c r="Q827" s="41" t="n"/>
      <c r="R827" s="43" t="n"/>
      <c r="S827" s="22">
        <f>IF(COUNTA($A827:$R827)=0,"",IFERROR(IF($J827="","",MAX(0,ROUND((IF(OR($K827="Closed",$K827="Canceled"),IF($P827="",$Q827,$P827),'Settings'!$B$8)-$J827)*1440,0))),""))</f>
        <v/>
      </c>
      <c r="T827" s="44">
        <f>IF(COUNTA($A827:$R827)=0,"",IFERROR(IF($B827="","",MAX(0,ROUND((IF(OR($K827="Closed",$K827="Canceled"),IF($P827="",$Q827,$P827),'Settings'!$B$8)-$B827)*24,1))),""))</f>
        <v/>
      </c>
      <c r="U827" s="44">
        <f>IF(COUNTA($A827:$R827)=0,"",IFERROR(VLOOKUP($I827,'Settings'!$A$12:$B$15,2,FALSE),""))</f>
        <v/>
      </c>
      <c r="V827" s="45">
        <f>IF(COUNTA($A827:$R827)=0,"",IFERROR(IF(OR($B827="",$U827=""),"",$B827+$U827/24),""))</f>
        <v/>
      </c>
      <c r="W827" s="25">
        <f>IF(COUNTA($A827:$R827)=0,"",IFERROR(IF($V827="","",IF(OR($K827="Closed",$K827="Canceled"),IF(IF($P827="",$Q827,$P827)&lt;=$V827,"Met","Missed"),IF('Settings'!$B$8&gt;$V827,"Overdue","Within Target"))),""))</f>
        <v/>
      </c>
      <c r="X827" s="46">
        <f>IF(COUNTA($A827:$R827)=0,"",IFERROR(ROUND($S827/60*'Settings'!$B$5,2),0))</f>
        <v/>
      </c>
      <c r="Y827" s="46">
        <f>IF(COUNTA($A827:$R827)=0,"",IFERROR($R827+$X827,0))</f>
        <v/>
      </c>
      <c r="Z827" s="25">
        <f>IF(COUNTA($A827:$R827)=0,"",IFERROR(IF(OR($K827="Closed",$K827="Canceled"),"No",IF($O827="","Missing Due Date",IF(INT($O827)&lt;INT('Settings'!$B$8),"Overdue",IF(INT($O827)=INT('Settings'!$B$8),"Due Today",IF(INT($O827)&lt;=INT('Settings'!$B$8)+'Settings'!$B$6,"Due Soon","Upcoming"))))),"Check date"))</f>
        <v/>
      </c>
      <c r="AA827" s="27">
        <f>IF(COUNTA($A827:$R827)=0,"",IF($A827="","Missing ID",IF(COUNTIF($A$5:$A$1004,$A827)&gt;1,"Duplicate ID",IF(OR($B827="",$C827="",$D827="",$H827="",$I827="",$K827="",$L827="",$Q827=""),"Missing required field",IF(AND($K827="Closed",$P827=""),"Closed without Resolved At",IF(AND($P827&lt;&gt;"",$P827&lt;$B827),"Resolved before Reported",IF(AND($Q827&lt;&gt;"",$Q827&lt;$B827),"Last Updated before Reported","OK")))))))</f>
        <v/>
      </c>
    </row>
    <row r="828">
      <c r="A828" s="17" t="n"/>
      <c r="B828" s="41" t="n"/>
      <c r="C828" s="42" t="n"/>
      <c r="D828" s="17" t="n"/>
      <c r="E828" s="20" t="n"/>
      <c r="F828" s="17" t="n"/>
      <c r="G828" s="17" t="n"/>
      <c r="H828" s="17" t="n"/>
      <c r="I828" s="17" t="n"/>
      <c r="J828" s="41" t="n"/>
      <c r="K828" s="17" t="n"/>
      <c r="L828" s="17" t="n"/>
      <c r="M828" s="17" t="n"/>
      <c r="N828" s="20" t="n"/>
      <c r="O828" s="42" t="n"/>
      <c r="P828" s="41" t="n"/>
      <c r="Q828" s="41" t="n"/>
      <c r="R828" s="43" t="n"/>
      <c r="S828" s="22">
        <f>IF(COUNTA($A828:$R828)=0,"",IFERROR(IF($J828="","",MAX(0,ROUND((IF(OR($K828="Closed",$K828="Canceled"),IF($P828="",$Q828,$P828),'Settings'!$B$8)-$J828)*1440,0))),""))</f>
        <v/>
      </c>
      <c r="T828" s="44">
        <f>IF(COUNTA($A828:$R828)=0,"",IFERROR(IF($B828="","",MAX(0,ROUND((IF(OR($K828="Closed",$K828="Canceled"),IF($P828="",$Q828,$P828),'Settings'!$B$8)-$B828)*24,1))),""))</f>
        <v/>
      </c>
      <c r="U828" s="44">
        <f>IF(COUNTA($A828:$R828)=0,"",IFERROR(VLOOKUP($I828,'Settings'!$A$12:$B$15,2,FALSE),""))</f>
        <v/>
      </c>
      <c r="V828" s="45">
        <f>IF(COUNTA($A828:$R828)=0,"",IFERROR(IF(OR($B828="",$U828=""),"",$B828+$U828/24),""))</f>
        <v/>
      </c>
      <c r="W828" s="25">
        <f>IF(COUNTA($A828:$R828)=0,"",IFERROR(IF($V828="","",IF(OR($K828="Closed",$K828="Canceled"),IF(IF($P828="",$Q828,$P828)&lt;=$V828,"Met","Missed"),IF('Settings'!$B$8&gt;$V828,"Overdue","Within Target"))),""))</f>
        <v/>
      </c>
      <c r="X828" s="46">
        <f>IF(COUNTA($A828:$R828)=0,"",IFERROR(ROUND($S828/60*'Settings'!$B$5,2),0))</f>
        <v/>
      </c>
      <c r="Y828" s="46">
        <f>IF(COUNTA($A828:$R828)=0,"",IFERROR($R828+$X828,0))</f>
        <v/>
      </c>
      <c r="Z828" s="25">
        <f>IF(COUNTA($A828:$R828)=0,"",IFERROR(IF(OR($K828="Closed",$K828="Canceled"),"No",IF($O828="","Missing Due Date",IF(INT($O828)&lt;INT('Settings'!$B$8),"Overdue",IF(INT($O828)=INT('Settings'!$B$8),"Due Today",IF(INT($O828)&lt;=INT('Settings'!$B$8)+'Settings'!$B$6,"Due Soon","Upcoming"))))),"Check date"))</f>
        <v/>
      </c>
      <c r="AA828" s="27">
        <f>IF(COUNTA($A828:$R828)=0,"",IF($A828="","Missing ID",IF(COUNTIF($A$5:$A$1004,$A828)&gt;1,"Duplicate ID",IF(OR($B828="",$C828="",$D828="",$H828="",$I828="",$K828="",$L828="",$Q828=""),"Missing required field",IF(AND($K828="Closed",$P828=""),"Closed without Resolved At",IF(AND($P828&lt;&gt;"",$P828&lt;$B828),"Resolved before Reported",IF(AND($Q828&lt;&gt;"",$Q828&lt;$B828),"Last Updated before Reported","OK")))))))</f>
        <v/>
      </c>
    </row>
    <row r="829">
      <c r="A829" s="17" t="n"/>
      <c r="B829" s="41" t="n"/>
      <c r="C829" s="42" t="n"/>
      <c r="D829" s="17" t="n"/>
      <c r="E829" s="20" t="n"/>
      <c r="F829" s="17" t="n"/>
      <c r="G829" s="17" t="n"/>
      <c r="H829" s="17" t="n"/>
      <c r="I829" s="17" t="n"/>
      <c r="J829" s="41" t="n"/>
      <c r="K829" s="17" t="n"/>
      <c r="L829" s="17" t="n"/>
      <c r="M829" s="17" t="n"/>
      <c r="N829" s="20" t="n"/>
      <c r="O829" s="42" t="n"/>
      <c r="P829" s="41" t="n"/>
      <c r="Q829" s="41" t="n"/>
      <c r="R829" s="43" t="n"/>
      <c r="S829" s="22">
        <f>IF(COUNTA($A829:$R829)=0,"",IFERROR(IF($J829="","",MAX(0,ROUND((IF(OR($K829="Closed",$K829="Canceled"),IF($P829="",$Q829,$P829),'Settings'!$B$8)-$J829)*1440,0))),""))</f>
        <v/>
      </c>
      <c r="T829" s="44">
        <f>IF(COUNTA($A829:$R829)=0,"",IFERROR(IF($B829="","",MAX(0,ROUND((IF(OR($K829="Closed",$K829="Canceled"),IF($P829="",$Q829,$P829),'Settings'!$B$8)-$B829)*24,1))),""))</f>
        <v/>
      </c>
      <c r="U829" s="44">
        <f>IF(COUNTA($A829:$R829)=0,"",IFERROR(VLOOKUP($I829,'Settings'!$A$12:$B$15,2,FALSE),""))</f>
        <v/>
      </c>
      <c r="V829" s="45">
        <f>IF(COUNTA($A829:$R829)=0,"",IFERROR(IF(OR($B829="",$U829=""),"",$B829+$U829/24),""))</f>
        <v/>
      </c>
      <c r="W829" s="25">
        <f>IF(COUNTA($A829:$R829)=0,"",IFERROR(IF($V829="","",IF(OR($K829="Closed",$K829="Canceled"),IF(IF($P829="",$Q829,$P829)&lt;=$V829,"Met","Missed"),IF('Settings'!$B$8&gt;$V829,"Overdue","Within Target"))),""))</f>
        <v/>
      </c>
      <c r="X829" s="46">
        <f>IF(COUNTA($A829:$R829)=0,"",IFERROR(ROUND($S829/60*'Settings'!$B$5,2),0))</f>
        <v/>
      </c>
      <c r="Y829" s="46">
        <f>IF(COUNTA($A829:$R829)=0,"",IFERROR($R829+$X829,0))</f>
        <v/>
      </c>
      <c r="Z829" s="25">
        <f>IF(COUNTA($A829:$R829)=0,"",IFERROR(IF(OR($K829="Closed",$K829="Canceled"),"No",IF($O829="","Missing Due Date",IF(INT($O829)&lt;INT('Settings'!$B$8),"Overdue",IF(INT($O829)=INT('Settings'!$B$8),"Due Today",IF(INT($O829)&lt;=INT('Settings'!$B$8)+'Settings'!$B$6,"Due Soon","Upcoming"))))),"Check date"))</f>
        <v/>
      </c>
      <c r="AA829" s="27">
        <f>IF(COUNTA($A829:$R829)=0,"",IF($A829="","Missing ID",IF(COUNTIF($A$5:$A$1004,$A829)&gt;1,"Duplicate ID",IF(OR($B829="",$C829="",$D829="",$H829="",$I829="",$K829="",$L829="",$Q829=""),"Missing required field",IF(AND($K829="Closed",$P829=""),"Closed without Resolved At",IF(AND($P829&lt;&gt;"",$P829&lt;$B829),"Resolved before Reported",IF(AND($Q829&lt;&gt;"",$Q829&lt;$B829),"Last Updated before Reported","OK")))))))</f>
        <v/>
      </c>
    </row>
    <row r="830">
      <c r="A830" s="17" t="n"/>
      <c r="B830" s="41" t="n"/>
      <c r="C830" s="42" t="n"/>
      <c r="D830" s="17" t="n"/>
      <c r="E830" s="20" t="n"/>
      <c r="F830" s="17" t="n"/>
      <c r="G830" s="17" t="n"/>
      <c r="H830" s="17" t="n"/>
      <c r="I830" s="17" t="n"/>
      <c r="J830" s="41" t="n"/>
      <c r="K830" s="17" t="n"/>
      <c r="L830" s="17" t="n"/>
      <c r="M830" s="17" t="n"/>
      <c r="N830" s="20" t="n"/>
      <c r="O830" s="42" t="n"/>
      <c r="P830" s="41" t="n"/>
      <c r="Q830" s="41" t="n"/>
      <c r="R830" s="43" t="n"/>
      <c r="S830" s="22">
        <f>IF(COUNTA($A830:$R830)=0,"",IFERROR(IF($J830="","",MAX(0,ROUND((IF(OR($K830="Closed",$K830="Canceled"),IF($P830="",$Q830,$P830),'Settings'!$B$8)-$J830)*1440,0))),""))</f>
        <v/>
      </c>
      <c r="T830" s="44">
        <f>IF(COUNTA($A830:$R830)=0,"",IFERROR(IF($B830="","",MAX(0,ROUND((IF(OR($K830="Closed",$K830="Canceled"),IF($P830="",$Q830,$P830),'Settings'!$B$8)-$B830)*24,1))),""))</f>
        <v/>
      </c>
      <c r="U830" s="44">
        <f>IF(COUNTA($A830:$R830)=0,"",IFERROR(VLOOKUP($I830,'Settings'!$A$12:$B$15,2,FALSE),""))</f>
        <v/>
      </c>
      <c r="V830" s="45">
        <f>IF(COUNTA($A830:$R830)=0,"",IFERROR(IF(OR($B830="",$U830=""),"",$B830+$U830/24),""))</f>
        <v/>
      </c>
      <c r="W830" s="25">
        <f>IF(COUNTA($A830:$R830)=0,"",IFERROR(IF($V830="","",IF(OR($K830="Closed",$K830="Canceled"),IF(IF($P830="",$Q830,$P830)&lt;=$V830,"Met","Missed"),IF('Settings'!$B$8&gt;$V830,"Overdue","Within Target"))),""))</f>
        <v/>
      </c>
      <c r="X830" s="46">
        <f>IF(COUNTA($A830:$R830)=0,"",IFERROR(ROUND($S830/60*'Settings'!$B$5,2),0))</f>
        <v/>
      </c>
      <c r="Y830" s="46">
        <f>IF(COUNTA($A830:$R830)=0,"",IFERROR($R830+$X830,0))</f>
        <v/>
      </c>
      <c r="Z830" s="25">
        <f>IF(COUNTA($A830:$R830)=0,"",IFERROR(IF(OR($K830="Closed",$K830="Canceled"),"No",IF($O830="","Missing Due Date",IF(INT($O830)&lt;INT('Settings'!$B$8),"Overdue",IF(INT($O830)=INT('Settings'!$B$8),"Due Today",IF(INT($O830)&lt;=INT('Settings'!$B$8)+'Settings'!$B$6,"Due Soon","Upcoming"))))),"Check date"))</f>
        <v/>
      </c>
      <c r="AA830" s="27">
        <f>IF(COUNTA($A830:$R830)=0,"",IF($A830="","Missing ID",IF(COUNTIF($A$5:$A$1004,$A830)&gt;1,"Duplicate ID",IF(OR($B830="",$C830="",$D830="",$H830="",$I830="",$K830="",$L830="",$Q830=""),"Missing required field",IF(AND($K830="Closed",$P830=""),"Closed without Resolved At",IF(AND($P830&lt;&gt;"",$P830&lt;$B830),"Resolved before Reported",IF(AND($Q830&lt;&gt;"",$Q830&lt;$B830),"Last Updated before Reported","OK")))))))</f>
        <v/>
      </c>
    </row>
    <row r="831">
      <c r="A831" s="17" t="n"/>
      <c r="B831" s="41" t="n"/>
      <c r="C831" s="42" t="n"/>
      <c r="D831" s="17" t="n"/>
      <c r="E831" s="20" t="n"/>
      <c r="F831" s="17" t="n"/>
      <c r="G831" s="17" t="n"/>
      <c r="H831" s="17" t="n"/>
      <c r="I831" s="17" t="n"/>
      <c r="J831" s="41" t="n"/>
      <c r="K831" s="17" t="n"/>
      <c r="L831" s="17" t="n"/>
      <c r="M831" s="17" t="n"/>
      <c r="N831" s="20" t="n"/>
      <c r="O831" s="42" t="n"/>
      <c r="P831" s="41" t="n"/>
      <c r="Q831" s="41" t="n"/>
      <c r="R831" s="43" t="n"/>
      <c r="S831" s="22">
        <f>IF(COUNTA($A831:$R831)=0,"",IFERROR(IF($J831="","",MAX(0,ROUND((IF(OR($K831="Closed",$K831="Canceled"),IF($P831="",$Q831,$P831),'Settings'!$B$8)-$J831)*1440,0))),""))</f>
        <v/>
      </c>
      <c r="T831" s="44">
        <f>IF(COUNTA($A831:$R831)=0,"",IFERROR(IF($B831="","",MAX(0,ROUND((IF(OR($K831="Closed",$K831="Canceled"),IF($P831="",$Q831,$P831),'Settings'!$B$8)-$B831)*24,1))),""))</f>
        <v/>
      </c>
      <c r="U831" s="44">
        <f>IF(COUNTA($A831:$R831)=0,"",IFERROR(VLOOKUP($I831,'Settings'!$A$12:$B$15,2,FALSE),""))</f>
        <v/>
      </c>
      <c r="V831" s="45">
        <f>IF(COUNTA($A831:$R831)=0,"",IFERROR(IF(OR($B831="",$U831=""),"",$B831+$U831/24),""))</f>
        <v/>
      </c>
      <c r="W831" s="25">
        <f>IF(COUNTA($A831:$R831)=0,"",IFERROR(IF($V831="","",IF(OR($K831="Closed",$K831="Canceled"),IF(IF($P831="",$Q831,$P831)&lt;=$V831,"Met","Missed"),IF('Settings'!$B$8&gt;$V831,"Overdue","Within Target"))),""))</f>
        <v/>
      </c>
      <c r="X831" s="46">
        <f>IF(COUNTA($A831:$R831)=0,"",IFERROR(ROUND($S831/60*'Settings'!$B$5,2),0))</f>
        <v/>
      </c>
      <c r="Y831" s="46">
        <f>IF(COUNTA($A831:$R831)=0,"",IFERROR($R831+$X831,0))</f>
        <v/>
      </c>
      <c r="Z831" s="25">
        <f>IF(COUNTA($A831:$R831)=0,"",IFERROR(IF(OR($K831="Closed",$K831="Canceled"),"No",IF($O831="","Missing Due Date",IF(INT($O831)&lt;INT('Settings'!$B$8),"Overdue",IF(INT($O831)=INT('Settings'!$B$8),"Due Today",IF(INT($O831)&lt;=INT('Settings'!$B$8)+'Settings'!$B$6,"Due Soon","Upcoming"))))),"Check date"))</f>
        <v/>
      </c>
      <c r="AA831" s="27">
        <f>IF(COUNTA($A831:$R831)=0,"",IF($A831="","Missing ID",IF(COUNTIF($A$5:$A$1004,$A831)&gt;1,"Duplicate ID",IF(OR($B831="",$C831="",$D831="",$H831="",$I831="",$K831="",$L831="",$Q831=""),"Missing required field",IF(AND($K831="Closed",$P831=""),"Closed without Resolved At",IF(AND($P831&lt;&gt;"",$P831&lt;$B831),"Resolved before Reported",IF(AND($Q831&lt;&gt;"",$Q831&lt;$B831),"Last Updated before Reported","OK")))))))</f>
        <v/>
      </c>
    </row>
    <row r="832">
      <c r="A832" s="17" t="n"/>
      <c r="B832" s="41" t="n"/>
      <c r="C832" s="42" t="n"/>
      <c r="D832" s="17" t="n"/>
      <c r="E832" s="20" t="n"/>
      <c r="F832" s="17" t="n"/>
      <c r="G832" s="17" t="n"/>
      <c r="H832" s="17" t="n"/>
      <c r="I832" s="17" t="n"/>
      <c r="J832" s="41" t="n"/>
      <c r="K832" s="17" t="n"/>
      <c r="L832" s="17" t="n"/>
      <c r="M832" s="17" t="n"/>
      <c r="N832" s="20" t="n"/>
      <c r="O832" s="42" t="n"/>
      <c r="P832" s="41" t="n"/>
      <c r="Q832" s="41" t="n"/>
      <c r="R832" s="43" t="n"/>
      <c r="S832" s="22">
        <f>IF(COUNTA($A832:$R832)=0,"",IFERROR(IF($J832="","",MAX(0,ROUND((IF(OR($K832="Closed",$K832="Canceled"),IF($P832="",$Q832,$P832),'Settings'!$B$8)-$J832)*1440,0))),""))</f>
        <v/>
      </c>
      <c r="T832" s="44">
        <f>IF(COUNTA($A832:$R832)=0,"",IFERROR(IF($B832="","",MAX(0,ROUND((IF(OR($K832="Closed",$K832="Canceled"),IF($P832="",$Q832,$P832),'Settings'!$B$8)-$B832)*24,1))),""))</f>
        <v/>
      </c>
      <c r="U832" s="44">
        <f>IF(COUNTA($A832:$R832)=0,"",IFERROR(VLOOKUP($I832,'Settings'!$A$12:$B$15,2,FALSE),""))</f>
        <v/>
      </c>
      <c r="V832" s="45">
        <f>IF(COUNTA($A832:$R832)=0,"",IFERROR(IF(OR($B832="",$U832=""),"",$B832+$U832/24),""))</f>
        <v/>
      </c>
      <c r="W832" s="25">
        <f>IF(COUNTA($A832:$R832)=0,"",IFERROR(IF($V832="","",IF(OR($K832="Closed",$K832="Canceled"),IF(IF($P832="",$Q832,$P832)&lt;=$V832,"Met","Missed"),IF('Settings'!$B$8&gt;$V832,"Overdue","Within Target"))),""))</f>
        <v/>
      </c>
      <c r="X832" s="46">
        <f>IF(COUNTA($A832:$R832)=0,"",IFERROR(ROUND($S832/60*'Settings'!$B$5,2),0))</f>
        <v/>
      </c>
      <c r="Y832" s="46">
        <f>IF(COUNTA($A832:$R832)=0,"",IFERROR($R832+$X832,0))</f>
        <v/>
      </c>
      <c r="Z832" s="25">
        <f>IF(COUNTA($A832:$R832)=0,"",IFERROR(IF(OR($K832="Closed",$K832="Canceled"),"No",IF($O832="","Missing Due Date",IF(INT($O832)&lt;INT('Settings'!$B$8),"Overdue",IF(INT($O832)=INT('Settings'!$B$8),"Due Today",IF(INT($O832)&lt;=INT('Settings'!$B$8)+'Settings'!$B$6,"Due Soon","Upcoming"))))),"Check date"))</f>
        <v/>
      </c>
      <c r="AA832" s="27">
        <f>IF(COUNTA($A832:$R832)=0,"",IF($A832="","Missing ID",IF(COUNTIF($A$5:$A$1004,$A832)&gt;1,"Duplicate ID",IF(OR($B832="",$C832="",$D832="",$H832="",$I832="",$K832="",$L832="",$Q832=""),"Missing required field",IF(AND($K832="Closed",$P832=""),"Closed without Resolved At",IF(AND($P832&lt;&gt;"",$P832&lt;$B832),"Resolved before Reported",IF(AND($Q832&lt;&gt;"",$Q832&lt;$B832),"Last Updated before Reported","OK")))))))</f>
        <v/>
      </c>
    </row>
    <row r="833">
      <c r="A833" s="17" t="n"/>
      <c r="B833" s="41" t="n"/>
      <c r="C833" s="42" t="n"/>
      <c r="D833" s="17" t="n"/>
      <c r="E833" s="20" t="n"/>
      <c r="F833" s="17" t="n"/>
      <c r="G833" s="17" t="n"/>
      <c r="H833" s="17" t="n"/>
      <c r="I833" s="17" t="n"/>
      <c r="J833" s="41" t="n"/>
      <c r="K833" s="17" t="n"/>
      <c r="L833" s="17" t="n"/>
      <c r="M833" s="17" t="n"/>
      <c r="N833" s="20" t="n"/>
      <c r="O833" s="42" t="n"/>
      <c r="P833" s="41" t="n"/>
      <c r="Q833" s="41" t="n"/>
      <c r="R833" s="43" t="n"/>
      <c r="S833" s="22">
        <f>IF(COUNTA($A833:$R833)=0,"",IFERROR(IF($J833="","",MAX(0,ROUND((IF(OR($K833="Closed",$K833="Canceled"),IF($P833="",$Q833,$P833),'Settings'!$B$8)-$J833)*1440,0))),""))</f>
        <v/>
      </c>
      <c r="T833" s="44">
        <f>IF(COUNTA($A833:$R833)=0,"",IFERROR(IF($B833="","",MAX(0,ROUND((IF(OR($K833="Closed",$K833="Canceled"),IF($P833="",$Q833,$P833),'Settings'!$B$8)-$B833)*24,1))),""))</f>
        <v/>
      </c>
      <c r="U833" s="44">
        <f>IF(COUNTA($A833:$R833)=0,"",IFERROR(VLOOKUP($I833,'Settings'!$A$12:$B$15,2,FALSE),""))</f>
        <v/>
      </c>
      <c r="V833" s="45">
        <f>IF(COUNTA($A833:$R833)=0,"",IFERROR(IF(OR($B833="",$U833=""),"",$B833+$U833/24),""))</f>
        <v/>
      </c>
      <c r="W833" s="25">
        <f>IF(COUNTA($A833:$R833)=0,"",IFERROR(IF($V833="","",IF(OR($K833="Closed",$K833="Canceled"),IF(IF($P833="",$Q833,$P833)&lt;=$V833,"Met","Missed"),IF('Settings'!$B$8&gt;$V833,"Overdue","Within Target"))),""))</f>
        <v/>
      </c>
      <c r="X833" s="46">
        <f>IF(COUNTA($A833:$R833)=0,"",IFERROR(ROUND($S833/60*'Settings'!$B$5,2),0))</f>
        <v/>
      </c>
      <c r="Y833" s="46">
        <f>IF(COUNTA($A833:$R833)=0,"",IFERROR($R833+$X833,0))</f>
        <v/>
      </c>
      <c r="Z833" s="25">
        <f>IF(COUNTA($A833:$R833)=0,"",IFERROR(IF(OR($K833="Closed",$K833="Canceled"),"No",IF($O833="","Missing Due Date",IF(INT($O833)&lt;INT('Settings'!$B$8),"Overdue",IF(INT($O833)=INT('Settings'!$B$8),"Due Today",IF(INT($O833)&lt;=INT('Settings'!$B$8)+'Settings'!$B$6,"Due Soon","Upcoming"))))),"Check date"))</f>
        <v/>
      </c>
      <c r="AA833" s="27">
        <f>IF(COUNTA($A833:$R833)=0,"",IF($A833="","Missing ID",IF(COUNTIF($A$5:$A$1004,$A833)&gt;1,"Duplicate ID",IF(OR($B833="",$C833="",$D833="",$H833="",$I833="",$K833="",$L833="",$Q833=""),"Missing required field",IF(AND($K833="Closed",$P833=""),"Closed without Resolved At",IF(AND($P833&lt;&gt;"",$P833&lt;$B833),"Resolved before Reported",IF(AND($Q833&lt;&gt;"",$Q833&lt;$B833),"Last Updated before Reported","OK")))))))</f>
        <v/>
      </c>
    </row>
    <row r="834">
      <c r="A834" s="17" t="n"/>
      <c r="B834" s="41" t="n"/>
      <c r="C834" s="42" t="n"/>
      <c r="D834" s="17" t="n"/>
      <c r="E834" s="20" t="n"/>
      <c r="F834" s="17" t="n"/>
      <c r="G834" s="17" t="n"/>
      <c r="H834" s="17" t="n"/>
      <c r="I834" s="17" t="n"/>
      <c r="J834" s="41" t="n"/>
      <c r="K834" s="17" t="n"/>
      <c r="L834" s="17" t="n"/>
      <c r="M834" s="17" t="n"/>
      <c r="N834" s="20" t="n"/>
      <c r="O834" s="42" t="n"/>
      <c r="P834" s="41" t="n"/>
      <c r="Q834" s="41" t="n"/>
      <c r="R834" s="43" t="n"/>
      <c r="S834" s="22">
        <f>IF(COUNTA($A834:$R834)=0,"",IFERROR(IF($J834="","",MAX(0,ROUND((IF(OR($K834="Closed",$K834="Canceled"),IF($P834="",$Q834,$P834),'Settings'!$B$8)-$J834)*1440,0))),""))</f>
        <v/>
      </c>
      <c r="T834" s="44">
        <f>IF(COUNTA($A834:$R834)=0,"",IFERROR(IF($B834="","",MAX(0,ROUND((IF(OR($K834="Closed",$K834="Canceled"),IF($P834="",$Q834,$P834),'Settings'!$B$8)-$B834)*24,1))),""))</f>
        <v/>
      </c>
      <c r="U834" s="44">
        <f>IF(COUNTA($A834:$R834)=0,"",IFERROR(VLOOKUP($I834,'Settings'!$A$12:$B$15,2,FALSE),""))</f>
        <v/>
      </c>
      <c r="V834" s="45">
        <f>IF(COUNTA($A834:$R834)=0,"",IFERROR(IF(OR($B834="",$U834=""),"",$B834+$U834/24),""))</f>
        <v/>
      </c>
      <c r="W834" s="25">
        <f>IF(COUNTA($A834:$R834)=0,"",IFERROR(IF($V834="","",IF(OR($K834="Closed",$K834="Canceled"),IF(IF($P834="",$Q834,$P834)&lt;=$V834,"Met","Missed"),IF('Settings'!$B$8&gt;$V834,"Overdue","Within Target"))),""))</f>
        <v/>
      </c>
      <c r="X834" s="46">
        <f>IF(COUNTA($A834:$R834)=0,"",IFERROR(ROUND($S834/60*'Settings'!$B$5,2),0))</f>
        <v/>
      </c>
      <c r="Y834" s="46">
        <f>IF(COUNTA($A834:$R834)=0,"",IFERROR($R834+$X834,0))</f>
        <v/>
      </c>
      <c r="Z834" s="25">
        <f>IF(COUNTA($A834:$R834)=0,"",IFERROR(IF(OR($K834="Closed",$K834="Canceled"),"No",IF($O834="","Missing Due Date",IF(INT($O834)&lt;INT('Settings'!$B$8),"Overdue",IF(INT($O834)=INT('Settings'!$B$8),"Due Today",IF(INT($O834)&lt;=INT('Settings'!$B$8)+'Settings'!$B$6,"Due Soon","Upcoming"))))),"Check date"))</f>
        <v/>
      </c>
      <c r="AA834" s="27">
        <f>IF(COUNTA($A834:$R834)=0,"",IF($A834="","Missing ID",IF(COUNTIF($A$5:$A$1004,$A834)&gt;1,"Duplicate ID",IF(OR($B834="",$C834="",$D834="",$H834="",$I834="",$K834="",$L834="",$Q834=""),"Missing required field",IF(AND($K834="Closed",$P834=""),"Closed without Resolved At",IF(AND($P834&lt;&gt;"",$P834&lt;$B834),"Resolved before Reported",IF(AND($Q834&lt;&gt;"",$Q834&lt;$B834),"Last Updated before Reported","OK")))))))</f>
        <v/>
      </c>
    </row>
    <row r="835">
      <c r="A835" s="17" t="n"/>
      <c r="B835" s="41" t="n"/>
      <c r="C835" s="42" t="n"/>
      <c r="D835" s="17" t="n"/>
      <c r="E835" s="20" t="n"/>
      <c r="F835" s="17" t="n"/>
      <c r="G835" s="17" t="n"/>
      <c r="H835" s="17" t="n"/>
      <c r="I835" s="17" t="n"/>
      <c r="J835" s="41" t="n"/>
      <c r="K835" s="17" t="n"/>
      <c r="L835" s="17" t="n"/>
      <c r="M835" s="17" t="n"/>
      <c r="N835" s="20" t="n"/>
      <c r="O835" s="42" t="n"/>
      <c r="P835" s="41" t="n"/>
      <c r="Q835" s="41" t="n"/>
      <c r="R835" s="43" t="n"/>
      <c r="S835" s="22">
        <f>IF(COUNTA($A835:$R835)=0,"",IFERROR(IF($J835="","",MAX(0,ROUND((IF(OR($K835="Closed",$K835="Canceled"),IF($P835="",$Q835,$P835),'Settings'!$B$8)-$J835)*1440,0))),""))</f>
        <v/>
      </c>
      <c r="T835" s="44">
        <f>IF(COUNTA($A835:$R835)=0,"",IFERROR(IF($B835="","",MAX(0,ROUND((IF(OR($K835="Closed",$K835="Canceled"),IF($P835="",$Q835,$P835),'Settings'!$B$8)-$B835)*24,1))),""))</f>
        <v/>
      </c>
      <c r="U835" s="44">
        <f>IF(COUNTA($A835:$R835)=0,"",IFERROR(VLOOKUP($I835,'Settings'!$A$12:$B$15,2,FALSE),""))</f>
        <v/>
      </c>
      <c r="V835" s="45">
        <f>IF(COUNTA($A835:$R835)=0,"",IFERROR(IF(OR($B835="",$U835=""),"",$B835+$U835/24),""))</f>
        <v/>
      </c>
      <c r="W835" s="25">
        <f>IF(COUNTA($A835:$R835)=0,"",IFERROR(IF($V835="","",IF(OR($K835="Closed",$K835="Canceled"),IF(IF($P835="",$Q835,$P835)&lt;=$V835,"Met","Missed"),IF('Settings'!$B$8&gt;$V835,"Overdue","Within Target"))),""))</f>
        <v/>
      </c>
      <c r="X835" s="46">
        <f>IF(COUNTA($A835:$R835)=0,"",IFERROR(ROUND($S835/60*'Settings'!$B$5,2),0))</f>
        <v/>
      </c>
      <c r="Y835" s="46">
        <f>IF(COUNTA($A835:$R835)=0,"",IFERROR($R835+$X835,0))</f>
        <v/>
      </c>
      <c r="Z835" s="25">
        <f>IF(COUNTA($A835:$R835)=0,"",IFERROR(IF(OR($K835="Closed",$K835="Canceled"),"No",IF($O835="","Missing Due Date",IF(INT($O835)&lt;INT('Settings'!$B$8),"Overdue",IF(INT($O835)=INT('Settings'!$B$8),"Due Today",IF(INT($O835)&lt;=INT('Settings'!$B$8)+'Settings'!$B$6,"Due Soon","Upcoming"))))),"Check date"))</f>
        <v/>
      </c>
      <c r="AA835" s="27">
        <f>IF(COUNTA($A835:$R835)=0,"",IF($A835="","Missing ID",IF(COUNTIF($A$5:$A$1004,$A835)&gt;1,"Duplicate ID",IF(OR($B835="",$C835="",$D835="",$H835="",$I835="",$K835="",$L835="",$Q835=""),"Missing required field",IF(AND($K835="Closed",$P835=""),"Closed without Resolved At",IF(AND($P835&lt;&gt;"",$P835&lt;$B835),"Resolved before Reported",IF(AND($Q835&lt;&gt;"",$Q835&lt;$B835),"Last Updated before Reported","OK")))))))</f>
        <v/>
      </c>
    </row>
    <row r="836">
      <c r="A836" s="17" t="n"/>
      <c r="B836" s="41" t="n"/>
      <c r="C836" s="42" t="n"/>
      <c r="D836" s="17" t="n"/>
      <c r="E836" s="20" t="n"/>
      <c r="F836" s="17" t="n"/>
      <c r="G836" s="17" t="n"/>
      <c r="H836" s="17" t="n"/>
      <c r="I836" s="17" t="n"/>
      <c r="J836" s="41" t="n"/>
      <c r="K836" s="17" t="n"/>
      <c r="L836" s="17" t="n"/>
      <c r="M836" s="17" t="n"/>
      <c r="N836" s="20" t="n"/>
      <c r="O836" s="42" t="n"/>
      <c r="P836" s="41" t="n"/>
      <c r="Q836" s="41" t="n"/>
      <c r="R836" s="43" t="n"/>
      <c r="S836" s="22">
        <f>IF(COUNTA($A836:$R836)=0,"",IFERROR(IF($J836="","",MAX(0,ROUND((IF(OR($K836="Closed",$K836="Canceled"),IF($P836="",$Q836,$P836),'Settings'!$B$8)-$J836)*1440,0))),""))</f>
        <v/>
      </c>
      <c r="T836" s="44">
        <f>IF(COUNTA($A836:$R836)=0,"",IFERROR(IF($B836="","",MAX(0,ROUND((IF(OR($K836="Closed",$K836="Canceled"),IF($P836="",$Q836,$P836),'Settings'!$B$8)-$B836)*24,1))),""))</f>
        <v/>
      </c>
      <c r="U836" s="44">
        <f>IF(COUNTA($A836:$R836)=0,"",IFERROR(VLOOKUP($I836,'Settings'!$A$12:$B$15,2,FALSE),""))</f>
        <v/>
      </c>
      <c r="V836" s="45">
        <f>IF(COUNTA($A836:$R836)=0,"",IFERROR(IF(OR($B836="",$U836=""),"",$B836+$U836/24),""))</f>
        <v/>
      </c>
      <c r="W836" s="25">
        <f>IF(COUNTA($A836:$R836)=0,"",IFERROR(IF($V836="","",IF(OR($K836="Closed",$K836="Canceled"),IF(IF($P836="",$Q836,$P836)&lt;=$V836,"Met","Missed"),IF('Settings'!$B$8&gt;$V836,"Overdue","Within Target"))),""))</f>
        <v/>
      </c>
      <c r="X836" s="46">
        <f>IF(COUNTA($A836:$R836)=0,"",IFERROR(ROUND($S836/60*'Settings'!$B$5,2),0))</f>
        <v/>
      </c>
      <c r="Y836" s="46">
        <f>IF(COUNTA($A836:$R836)=0,"",IFERROR($R836+$X836,0))</f>
        <v/>
      </c>
      <c r="Z836" s="25">
        <f>IF(COUNTA($A836:$R836)=0,"",IFERROR(IF(OR($K836="Closed",$K836="Canceled"),"No",IF($O836="","Missing Due Date",IF(INT($O836)&lt;INT('Settings'!$B$8),"Overdue",IF(INT($O836)=INT('Settings'!$B$8),"Due Today",IF(INT($O836)&lt;=INT('Settings'!$B$8)+'Settings'!$B$6,"Due Soon","Upcoming"))))),"Check date"))</f>
        <v/>
      </c>
      <c r="AA836" s="27">
        <f>IF(COUNTA($A836:$R836)=0,"",IF($A836="","Missing ID",IF(COUNTIF($A$5:$A$1004,$A836)&gt;1,"Duplicate ID",IF(OR($B836="",$C836="",$D836="",$H836="",$I836="",$K836="",$L836="",$Q836=""),"Missing required field",IF(AND($K836="Closed",$P836=""),"Closed without Resolved At",IF(AND($P836&lt;&gt;"",$P836&lt;$B836),"Resolved before Reported",IF(AND($Q836&lt;&gt;"",$Q836&lt;$B836),"Last Updated before Reported","OK")))))))</f>
        <v/>
      </c>
    </row>
    <row r="837">
      <c r="A837" s="17" t="n"/>
      <c r="B837" s="41" t="n"/>
      <c r="C837" s="42" t="n"/>
      <c r="D837" s="17" t="n"/>
      <c r="E837" s="20" t="n"/>
      <c r="F837" s="17" t="n"/>
      <c r="G837" s="17" t="n"/>
      <c r="H837" s="17" t="n"/>
      <c r="I837" s="17" t="n"/>
      <c r="J837" s="41" t="n"/>
      <c r="K837" s="17" t="n"/>
      <c r="L837" s="17" t="n"/>
      <c r="M837" s="17" t="n"/>
      <c r="N837" s="20" t="n"/>
      <c r="O837" s="42" t="n"/>
      <c r="P837" s="41" t="n"/>
      <c r="Q837" s="41" t="n"/>
      <c r="R837" s="43" t="n"/>
      <c r="S837" s="22">
        <f>IF(COUNTA($A837:$R837)=0,"",IFERROR(IF($J837="","",MAX(0,ROUND((IF(OR($K837="Closed",$K837="Canceled"),IF($P837="",$Q837,$P837),'Settings'!$B$8)-$J837)*1440,0))),""))</f>
        <v/>
      </c>
      <c r="T837" s="44">
        <f>IF(COUNTA($A837:$R837)=0,"",IFERROR(IF($B837="","",MAX(0,ROUND((IF(OR($K837="Closed",$K837="Canceled"),IF($P837="",$Q837,$P837),'Settings'!$B$8)-$B837)*24,1))),""))</f>
        <v/>
      </c>
      <c r="U837" s="44">
        <f>IF(COUNTA($A837:$R837)=0,"",IFERROR(VLOOKUP($I837,'Settings'!$A$12:$B$15,2,FALSE),""))</f>
        <v/>
      </c>
      <c r="V837" s="45">
        <f>IF(COUNTA($A837:$R837)=0,"",IFERROR(IF(OR($B837="",$U837=""),"",$B837+$U837/24),""))</f>
        <v/>
      </c>
      <c r="W837" s="25">
        <f>IF(COUNTA($A837:$R837)=0,"",IFERROR(IF($V837="","",IF(OR($K837="Closed",$K837="Canceled"),IF(IF($P837="",$Q837,$P837)&lt;=$V837,"Met","Missed"),IF('Settings'!$B$8&gt;$V837,"Overdue","Within Target"))),""))</f>
        <v/>
      </c>
      <c r="X837" s="46">
        <f>IF(COUNTA($A837:$R837)=0,"",IFERROR(ROUND($S837/60*'Settings'!$B$5,2),0))</f>
        <v/>
      </c>
      <c r="Y837" s="46">
        <f>IF(COUNTA($A837:$R837)=0,"",IFERROR($R837+$X837,0))</f>
        <v/>
      </c>
      <c r="Z837" s="25">
        <f>IF(COUNTA($A837:$R837)=0,"",IFERROR(IF(OR($K837="Closed",$K837="Canceled"),"No",IF($O837="","Missing Due Date",IF(INT($O837)&lt;INT('Settings'!$B$8),"Overdue",IF(INT($O837)=INT('Settings'!$B$8),"Due Today",IF(INT($O837)&lt;=INT('Settings'!$B$8)+'Settings'!$B$6,"Due Soon","Upcoming"))))),"Check date"))</f>
        <v/>
      </c>
      <c r="AA837" s="27">
        <f>IF(COUNTA($A837:$R837)=0,"",IF($A837="","Missing ID",IF(COUNTIF($A$5:$A$1004,$A837)&gt;1,"Duplicate ID",IF(OR($B837="",$C837="",$D837="",$H837="",$I837="",$K837="",$L837="",$Q837=""),"Missing required field",IF(AND($K837="Closed",$P837=""),"Closed without Resolved At",IF(AND($P837&lt;&gt;"",$P837&lt;$B837),"Resolved before Reported",IF(AND($Q837&lt;&gt;"",$Q837&lt;$B837),"Last Updated before Reported","OK")))))))</f>
        <v/>
      </c>
    </row>
    <row r="838">
      <c r="A838" s="17" t="n"/>
      <c r="B838" s="41" t="n"/>
      <c r="C838" s="42" t="n"/>
      <c r="D838" s="17" t="n"/>
      <c r="E838" s="20" t="n"/>
      <c r="F838" s="17" t="n"/>
      <c r="G838" s="17" t="n"/>
      <c r="H838" s="17" t="n"/>
      <c r="I838" s="17" t="n"/>
      <c r="J838" s="41" t="n"/>
      <c r="K838" s="17" t="n"/>
      <c r="L838" s="17" t="n"/>
      <c r="M838" s="17" t="n"/>
      <c r="N838" s="20" t="n"/>
      <c r="O838" s="42" t="n"/>
      <c r="P838" s="41" t="n"/>
      <c r="Q838" s="41" t="n"/>
      <c r="R838" s="43" t="n"/>
      <c r="S838" s="22">
        <f>IF(COUNTA($A838:$R838)=0,"",IFERROR(IF($J838="","",MAX(0,ROUND((IF(OR($K838="Closed",$K838="Canceled"),IF($P838="",$Q838,$P838),'Settings'!$B$8)-$J838)*1440,0))),""))</f>
        <v/>
      </c>
      <c r="T838" s="44">
        <f>IF(COUNTA($A838:$R838)=0,"",IFERROR(IF($B838="","",MAX(0,ROUND((IF(OR($K838="Closed",$K838="Canceled"),IF($P838="",$Q838,$P838),'Settings'!$B$8)-$B838)*24,1))),""))</f>
        <v/>
      </c>
      <c r="U838" s="44">
        <f>IF(COUNTA($A838:$R838)=0,"",IFERROR(VLOOKUP($I838,'Settings'!$A$12:$B$15,2,FALSE),""))</f>
        <v/>
      </c>
      <c r="V838" s="45">
        <f>IF(COUNTA($A838:$R838)=0,"",IFERROR(IF(OR($B838="",$U838=""),"",$B838+$U838/24),""))</f>
        <v/>
      </c>
      <c r="W838" s="25">
        <f>IF(COUNTA($A838:$R838)=0,"",IFERROR(IF($V838="","",IF(OR($K838="Closed",$K838="Canceled"),IF(IF($P838="",$Q838,$P838)&lt;=$V838,"Met","Missed"),IF('Settings'!$B$8&gt;$V838,"Overdue","Within Target"))),""))</f>
        <v/>
      </c>
      <c r="X838" s="46">
        <f>IF(COUNTA($A838:$R838)=0,"",IFERROR(ROUND($S838/60*'Settings'!$B$5,2),0))</f>
        <v/>
      </c>
      <c r="Y838" s="46">
        <f>IF(COUNTA($A838:$R838)=0,"",IFERROR($R838+$X838,0))</f>
        <v/>
      </c>
      <c r="Z838" s="25">
        <f>IF(COUNTA($A838:$R838)=0,"",IFERROR(IF(OR($K838="Closed",$K838="Canceled"),"No",IF($O838="","Missing Due Date",IF(INT($O838)&lt;INT('Settings'!$B$8),"Overdue",IF(INT($O838)=INT('Settings'!$B$8),"Due Today",IF(INT($O838)&lt;=INT('Settings'!$B$8)+'Settings'!$B$6,"Due Soon","Upcoming"))))),"Check date"))</f>
        <v/>
      </c>
      <c r="AA838" s="27">
        <f>IF(COUNTA($A838:$R838)=0,"",IF($A838="","Missing ID",IF(COUNTIF($A$5:$A$1004,$A838)&gt;1,"Duplicate ID",IF(OR($B838="",$C838="",$D838="",$H838="",$I838="",$K838="",$L838="",$Q838=""),"Missing required field",IF(AND($K838="Closed",$P838=""),"Closed without Resolved At",IF(AND($P838&lt;&gt;"",$P838&lt;$B838),"Resolved before Reported",IF(AND($Q838&lt;&gt;"",$Q838&lt;$B838),"Last Updated before Reported","OK")))))))</f>
        <v/>
      </c>
    </row>
    <row r="839">
      <c r="A839" s="17" t="n"/>
      <c r="B839" s="41" t="n"/>
      <c r="C839" s="42" t="n"/>
      <c r="D839" s="17" t="n"/>
      <c r="E839" s="20" t="n"/>
      <c r="F839" s="17" t="n"/>
      <c r="G839" s="17" t="n"/>
      <c r="H839" s="17" t="n"/>
      <c r="I839" s="17" t="n"/>
      <c r="J839" s="41" t="n"/>
      <c r="K839" s="17" t="n"/>
      <c r="L839" s="17" t="n"/>
      <c r="M839" s="17" t="n"/>
      <c r="N839" s="20" t="n"/>
      <c r="O839" s="42" t="n"/>
      <c r="P839" s="41" t="n"/>
      <c r="Q839" s="41" t="n"/>
      <c r="R839" s="43" t="n"/>
      <c r="S839" s="22">
        <f>IF(COUNTA($A839:$R839)=0,"",IFERROR(IF($J839="","",MAX(0,ROUND((IF(OR($K839="Closed",$K839="Canceled"),IF($P839="",$Q839,$P839),'Settings'!$B$8)-$J839)*1440,0))),""))</f>
        <v/>
      </c>
      <c r="T839" s="44">
        <f>IF(COUNTA($A839:$R839)=0,"",IFERROR(IF($B839="","",MAX(0,ROUND((IF(OR($K839="Closed",$K839="Canceled"),IF($P839="",$Q839,$P839),'Settings'!$B$8)-$B839)*24,1))),""))</f>
        <v/>
      </c>
      <c r="U839" s="44">
        <f>IF(COUNTA($A839:$R839)=0,"",IFERROR(VLOOKUP($I839,'Settings'!$A$12:$B$15,2,FALSE),""))</f>
        <v/>
      </c>
      <c r="V839" s="45">
        <f>IF(COUNTA($A839:$R839)=0,"",IFERROR(IF(OR($B839="",$U839=""),"",$B839+$U839/24),""))</f>
        <v/>
      </c>
      <c r="W839" s="25">
        <f>IF(COUNTA($A839:$R839)=0,"",IFERROR(IF($V839="","",IF(OR($K839="Closed",$K839="Canceled"),IF(IF($P839="",$Q839,$P839)&lt;=$V839,"Met","Missed"),IF('Settings'!$B$8&gt;$V839,"Overdue","Within Target"))),""))</f>
        <v/>
      </c>
      <c r="X839" s="46">
        <f>IF(COUNTA($A839:$R839)=0,"",IFERROR(ROUND($S839/60*'Settings'!$B$5,2),0))</f>
        <v/>
      </c>
      <c r="Y839" s="46">
        <f>IF(COUNTA($A839:$R839)=0,"",IFERROR($R839+$X839,0))</f>
        <v/>
      </c>
      <c r="Z839" s="25">
        <f>IF(COUNTA($A839:$R839)=0,"",IFERROR(IF(OR($K839="Closed",$K839="Canceled"),"No",IF($O839="","Missing Due Date",IF(INT($O839)&lt;INT('Settings'!$B$8),"Overdue",IF(INT($O839)=INT('Settings'!$B$8),"Due Today",IF(INT($O839)&lt;=INT('Settings'!$B$8)+'Settings'!$B$6,"Due Soon","Upcoming"))))),"Check date"))</f>
        <v/>
      </c>
      <c r="AA839" s="27">
        <f>IF(COUNTA($A839:$R839)=0,"",IF($A839="","Missing ID",IF(COUNTIF($A$5:$A$1004,$A839)&gt;1,"Duplicate ID",IF(OR($B839="",$C839="",$D839="",$H839="",$I839="",$K839="",$L839="",$Q839=""),"Missing required field",IF(AND($K839="Closed",$P839=""),"Closed without Resolved At",IF(AND($P839&lt;&gt;"",$P839&lt;$B839),"Resolved before Reported",IF(AND($Q839&lt;&gt;"",$Q839&lt;$B839),"Last Updated before Reported","OK")))))))</f>
        <v/>
      </c>
    </row>
    <row r="840">
      <c r="A840" s="17" t="n"/>
      <c r="B840" s="41" t="n"/>
      <c r="C840" s="42" t="n"/>
      <c r="D840" s="17" t="n"/>
      <c r="E840" s="20" t="n"/>
      <c r="F840" s="17" t="n"/>
      <c r="G840" s="17" t="n"/>
      <c r="H840" s="17" t="n"/>
      <c r="I840" s="17" t="n"/>
      <c r="J840" s="41" t="n"/>
      <c r="K840" s="17" t="n"/>
      <c r="L840" s="17" t="n"/>
      <c r="M840" s="17" t="n"/>
      <c r="N840" s="20" t="n"/>
      <c r="O840" s="42" t="n"/>
      <c r="P840" s="41" t="n"/>
      <c r="Q840" s="41" t="n"/>
      <c r="R840" s="43" t="n"/>
      <c r="S840" s="22">
        <f>IF(COUNTA($A840:$R840)=0,"",IFERROR(IF($J840="","",MAX(0,ROUND((IF(OR($K840="Closed",$K840="Canceled"),IF($P840="",$Q840,$P840),'Settings'!$B$8)-$J840)*1440,0))),""))</f>
        <v/>
      </c>
      <c r="T840" s="44">
        <f>IF(COUNTA($A840:$R840)=0,"",IFERROR(IF($B840="","",MAX(0,ROUND((IF(OR($K840="Closed",$K840="Canceled"),IF($P840="",$Q840,$P840),'Settings'!$B$8)-$B840)*24,1))),""))</f>
        <v/>
      </c>
      <c r="U840" s="44">
        <f>IF(COUNTA($A840:$R840)=0,"",IFERROR(VLOOKUP($I840,'Settings'!$A$12:$B$15,2,FALSE),""))</f>
        <v/>
      </c>
      <c r="V840" s="45">
        <f>IF(COUNTA($A840:$R840)=0,"",IFERROR(IF(OR($B840="",$U840=""),"",$B840+$U840/24),""))</f>
        <v/>
      </c>
      <c r="W840" s="25">
        <f>IF(COUNTA($A840:$R840)=0,"",IFERROR(IF($V840="","",IF(OR($K840="Closed",$K840="Canceled"),IF(IF($P840="",$Q840,$P840)&lt;=$V840,"Met","Missed"),IF('Settings'!$B$8&gt;$V840,"Overdue","Within Target"))),""))</f>
        <v/>
      </c>
      <c r="X840" s="46">
        <f>IF(COUNTA($A840:$R840)=0,"",IFERROR(ROUND($S840/60*'Settings'!$B$5,2),0))</f>
        <v/>
      </c>
      <c r="Y840" s="46">
        <f>IF(COUNTA($A840:$R840)=0,"",IFERROR($R840+$X840,0))</f>
        <v/>
      </c>
      <c r="Z840" s="25">
        <f>IF(COUNTA($A840:$R840)=0,"",IFERROR(IF(OR($K840="Closed",$K840="Canceled"),"No",IF($O840="","Missing Due Date",IF(INT($O840)&lt;INT('Settings'!$B$8),"Overdue",IF(INT($O840)=INT('Settings'!$B$8),"Due Today",IF(INT($O840)&lt;=INT('Settings'!$B$8)+'Settings'!$B$6,"Due Soon","Upcoming"))))),"Check date"))</f>
        <v/>
      </c>
      <c r="AA840" s="27">
        <f>IF(COUNTA($A840:$R840)=0,"",IF($A840="","Missing ID",IF(COUNTIF($A$5:$A$1004,$A840)&gt;1,"Duplicate ID",IF(OR($B840="",$C840="",$D840="",$H840="",$I840="",$K840="",$L840="",$Q840=""),"Missing required field",IF(AND($K840="Closed",$P840=""),"Closed without Resolved At",IF(AND($P840&lt;&gt;"",$P840&lt;$B840),"Resolved before Reported",IF(AND($Q840&lt;&gt;"",$Q840&lt;$B840),"Last Updated before Reported","OK")))))))</f>
        <v/>
      </c>
    </row>
    <row r="841">
      <c r="A841" s="17" t="n"/>
      <c r="B841" s="41" t="n"/>
      <c r="C841" s="42" t="n"/>
      <c r="D841" s="17" t="n"/>
      <c r="E841" s="20" t="n"/>
      <c r="F841" s="17" t="n"/>
      <c r="G841" s="17" t="n"/>
      <c r="H841" s="17" t="n"/>
      <c r="I841" s="17" t="n"/>
      <c r="J841" s="41" t="n"/>
      <c r="K841" s="17" t="n"/>
      <c r="L841" s="17" t="n"/>
      <c r="M841" s="17" t="n"/>
      <c r="N841" s="20" t="n"/>
      <c r="O841" s="42" t="n"/>
      <c r="P841" s="41" t="n"/>
      <c r="Q841" s="41" t="n"/>
      <c r="R841" s="43" t="n"/>
      <c r="S841" s="22">
        <f>IF(COUNTA($A841:$R841)=0,"",IFERROR(IF($J841="","",MAX(0,ROUND((IF(OR($K841="Closed",$K841="Canceled"),IF($P841="",$Q841,$P841),'Settings'!$B$8)-$J841)*1440,0))),""))</f>
        <v/>
      </c>
      <c r="T841" s="44">
        <f>IF(COUNTA($A841:$R841)=0,"",IFERROR(IF($B841="","",MAX(0,ROUND((IF(OR($K841="Closed",$K841="Canceled"),IF($P841="",$Q841,$P841),'Settings'!$B$8)-$B841)*24,1))),""))</f>
        <v/>
      </c>
      <c r="U841" s="44">
        <f>IF(COUNTA($A841:$R841)=0,"",IFERROR(VLOOKUP($I841,'Settings'!$A$12:$B$15,2,FALSE),""))</f>
        <v/>
      </c>
      <c r="V841" s="45">
        <f>IF(COUNTA($A841:$R841)=0,"",IFERROR(IF(OR($B841="",$U841=""),"",$B841+$U841/24),""))</f>
        <v/>
      </c>
      <c r="W841" s="25">
        <f>IF(COUNTA($A841:$R841)=0,"",IFERROR(IF($V841="","",IF(OR($K841="Closed",$K841="Canceled"),IF(IF($P841="",$Q841,$P841)&lt;=$V841,"Met","Missed"),IF('Settings'!$B$8&gt;$V841,"Overdue","Within Target"))),""))</f>
        <v/>
      </c>
      <c r="X841" s="46">
        <f>IF(COUNTA($A841:$R841)=0,"",IFERROR(ROUND($S841/60*'Settings'!$B$5,2),0))</f>
        <v/>
      </c>
      <c r="Y841" s="46">
        <f>IF(COUNTA($A841:$R841)=0,"",IFERROR($R841+$X841,0))</f>
        <v/>
      </c>
      <c r="Z841" s="25">
        <f>IF(COUNTA($A841:$R841)=0,"",IFERROR(IF(OR($K841="Closed",$K841="Canceled"),"No",IF($O841="","Missing Due Date",IF(INT($O841)&lt;INT('Settings'!$B$8),"Overdue",IF(INT($O841)=INT('Settings'!$B$8),"Due Today",IF(INT($O841)&lt;=INT('Settings'!$B$8)+'Settings'!$B$6,"Due Soon","Upcoming"))))),"Check date"))</f>
        <v/>
      </c>
      <c r="AA841" s="27">
        <f>IF(COUNTA($A841:$R841)=0,"",IF($A841="","Missing ID",IF(COUNTIF($A$5:$A$1004,$A841)&gt;1,"Duplicate ID",IF(OR($B841="",$C841="",$D841="",$H841="",$I841="",$K841="",$L841="",$Q841=""),"Missing required field",IF(AND($K841="Closed",$P841=""),"Closed without Resolved At",IF(AND($P841&lt;&gt;"",$P841&lt;$B841),"Resolved before Reported",IF(AND($Q841&lt;&gt;"",$Q841&lt;$B841),"Last Updated before Reported","OK")))))))</f>
        <v/>
      </c>
    </row>
    <row r="842">
      <c r="A842" s="17" t="n"/>
      <c r="B842" s="41" t="n"/>
      <c r="C842" s="42" t="n"/>
      <c r="D842" s="17" t="n"/>
      <c r="E842" s="20" t="n"/>
      <c r="F842" s="17" t="n"/>
      <c r="G842" s="17" t="n"/>
      <c r="H842" s="17" t="n"/>
      <c r="I842" s="17" t="n"/>
      <c r="J842" s="41" t="n"/>
      <c r="K842" s="17" t="n"/>
      <c r="L842" s="17" t="n"/>
      <c r="M842" s="17" t="n"/>
      <c r="N842" s="20" t="n"/>
      <c r="O842" s="42" t="n"/>
      <c r="P842" s="41" t="n"/>
      <c r="Q842" s="41" t="n"/>
      <c r="R842" s="43" t="n"/>
      <c r="S842" s="22">
        <f>IF(COUNTA($A842:$R842)=0,"",IFERROR(IF($J842="","",MAX(0,ROUND((IF(OR($K842="Closed",$K842="Canceled"),IF($P842="",$Q842,$P842),'Settings'!$B$8)-$J842)*1440,0))),""))</f>
        <v/>
      </c>
      <c r="T842" s="44">
        <f>IF(COUNTA($A842:$R842)=0,"",IFERROR(IF($B842="","",MAX(0,ROUND((IF(OR($K842="Closed",$K842="Canceled"),IF($P842="",$Q842,$P842),'Settings'!$B$8)-$B842)*24,1))),""))</f>
        <v/>
      </c>
      <c r="U842" s="44">
        <f>IF(COUNTA($A842:$R842)=0,"",IFERROR(VLOOKUP($I842,'Settings'!$A$12:$B$15,2,FALSE),""))</f>
        <v/>
      </c>
      <c r="V842" s="45">
        <f>IF(COUNTA($A842:$R842)=0,"",IFERROR(IF(OR($B842="",$U842=""),"",$B842+$U842/24),""))</f>
        <v/>
      </c>
      <c r="W842" s="25">
        <f>IF(COUNTA($A842:$R842)=0,"",IFERROR(IF($V842="","",IF(OR($K842="Closed",$K842="Canceled"),IF(IF($P842="",$Q842,$P842)&lt;=$V842,"Met","Missed"),IF('Settings'!$B$8&gt;$V842,"Overdue","Within Target"))),""))</f>
        <v/>
      </c>
      <c r="X842" s="46">
        <f>IF(COUNTA($A842:$R842)=0,"",IFERROR(ROUND($S842/60*'Settings'!$B$5,2),0))</f>
        <v/>
      </c>
      <c r="Y842" s="46">
        <f>IF(COUNTA($A842:$R842)=0,"",IFERROR($R842+$X842,0))</f>
        <v/>
      </c>
      <c r="Z842" s="25">
        <f>IF(COUNTA($A842:$R842)=0,"",IFERROR(IF(OR($K842="Closed",$K842="Canceled"),"No",IF($O842="","Missing Due Date",IF(INT($O842)&lt;INT('Settings'!$B$8),"Overdue",IF(INT($O842)=INT('Settings'!$B$8),"Due Today",IF(INT($O842)&lt;=INT('Settings'!$B$8)+'Settings'!$B$6,"Due Soon","Upcoming"))))),"Check date"))</f>
        <v/>
      </c>
      <c r="AA842" s="27">
        <f>IF(COUNTA($A842:$R842)=0,"",IF($A842="","Missing ID",IF(COUNTIF($A$5:$A$1004,$A842)&gt;1,"Duplicate ID",IF(OR($B842="",$C842="",$D842="",$H842="",$I842="",$K842="",$L842="",$Q842=""),"Missing required field",IF(AND($K842="Closed",$P842=""),"Closed without Resolved At",IF(AND($P842&lt;&gt;"",$P842&lt;$B842),"Resolved before Reported",IF(AND($Q842&lt;&gt;"",$Q842&lt;$B842),"Last Updated before Reported","OK")))))))</f>
        <v/>
      </c>
    </row>
    <row r="843">
      <c r="A843" s="17" t="n"/>
      <c r="B843" s="41" t="n"/>
      <c r="C843" s="42" t="n"/>
      <c r="D843" s="17" t="n"/>
      <c r="E843" s="20" t="n"/>
      <c r="F843" s="17" t="n"/>
      <c r="G843" s="17" t="n"/>
      <c r="H843" s="17" t="n"/>
      <c r="I843" s="17" t="n"/>
      <c r="J843" s="41" t="n"/>
      <c r="K843" s="17" t="n"/>
      <c r="L843" s="17" t="n"/>
      <c r="M843" s="17" t="n"/>
      <c r="N843" s="20" t="n"/>
      <c r="O843" s="42" t="n"/>
      <c r="P843" s="41" t="n"/>
      <c r="Q843" s="41" t="n"/>
      <c r="R843" s="43" t="n"/>
      <c r="S843" s="22">
        <f>IF(COUNTA($A843:$R843)=0,"",IFERROR(IF($J843="","",MAX(0,ROUND((IF(OR($K843="Closed",$K843="Canceled"),IF($P843="",$Q843,$P843),'Settings'!$B$8)-$J843)*1440,0))),""))</f>
        <v/>
      </c>
      <c r="T843" s="44">
        <f>IF(COUNTA($A843:$R843)=0,"",IFERROR(IF($B843="","",MAX(0,ROUND((IF(OR($K843="Closed",$K843="Canceled"),IF($P843="",$Q843,$P843),'Settings'!$B$8)-$B843)*24,1))),""))</f>
        <v/>
      </c>
      <c r="U843" s="44">
        <f>IF(COUNTA($A843:$R843)=0,"",IFERROR(VLOOKUP($I843,'Settings'!$A$12:$B$15,2,FALSE),""))</f>
        <v/>
      </c>
      <c r="V843" s="45">
        <f>IF(COUNTA($A843:$R843)=0,"",IFERROR(IF(OR($B843="",$U843=""),"",$B843+$U843/24),""))</f>
        <v/>
      </c>
      <c r="W843" s="25">
        <f>IF(COUNTA($A843:$R843)=0,"",IFERROR(IF($V843="","",IF(OR($K843="Closed",$K843="Canceled"),IF(IF($P843="",$Q843,$P843)&lt;=$V843,"Met","Missed"),IF('Settings'!$B$8&gt;$V843,"Overdue","Within Target"))),""))</f>
        <v/>
      </c>
      <c r="X843" s="46">
        <f>IF(COUNTA($A843:$R843)=0,"",IFERROR(ROUND($S843/60*'Settings'!$B$5,2),0))</f>
        <v/>
      </c>
      <c r="Y843" s="46">
        <f>IF(COUNTA($A843:$R843)=0,"",IFERROR($R843+$X843,0))</f>
        <v/>
      </c>
      <c r="Z843" s="25">
        <f>IF(COUNTA($A843:$R843)=0,"",IFERROR(IF(OR($K843="Closed",$K843="Canceled"),"No",IF($O843="","Missing Due Date",IF(INT($O843)&lt;INT('Settings'!$B$8),"Overdue",IF(INT($O843)=INT('Settings'!$B$8),"Due Today",IF(INT($O843)&lt;=INT('Settings'!$B$8)+'Settings'!$B$6,"Due Soon","Upcoming"))))),"Check date"))</f>
        <v/>
      </c>
      <c r="AA843" s="27">
        <f>IF(COUNTA($A843:$R843)=0,"",IF($A843="","Missing ID",IF(COUNTIF($A$5:$A$1004,$A843)&gt;1,"Duplicate ID",IF(OR($B843="",$C843="",$D843="",$H843="",$I843="",$K843="",$L843="",$Q843=""),"Missing required field",IF(AND($K843="Closed",$P843=""),"Closed without Resolved At",IF(AND($P843&lt;&gt;"",$P843&lt;$B843),"Resolved before Reported",IF(AND($Q843&lt;&gt;"",$Q843&lt;$B843),"Last Updated before Reported","OK")))))))</f>
        <v/>
      </c>
    </row>
    <row r="844">
      <c r="A844" s="17" t="n"/>
      <c r="B844" s="41" t="n"/>
      <c r="C844" s="42" t="n"/>
      <c r="D844" s="17" t="n"/>
      <c r="E844" s="20" t="n"/>
      <c r="F844" s="17" t="n"/>
      <c r="G844" s="17" t="n"/>
      <c r="H844" s="17" t="n"/>
      <c r="I844" s="17" t="n"/>
      <c r="J844" s="41" t="n"/>
      <c r="K844" s="17" t="n"/>
      <c r="L844" s="17" t="n"/>
      <c r="M844" s="17" t="n"/>
      <c r="N844" s="20" t="n"/>
      <c r="O844" s="42" t="n"/>
      <c r="P844" s="41" t="n"/>
      <c r="Q844" s="41" t="n"/>
      <c r="R844" s="43" t="n"/>
      <c r="S844" s="22">
        <f>IF(COUNTA($A844:$R844)=0,"",IFERROR(IF($J844="","",MAX(0,ROUND((IF(OR($K844="Closed",$K844="Canceled"),IF($P844="",$Q844,$P844),'Settings'!$B$8)-$J844)*1440,0))),""))</f>
        <v/>
      </c>
      <c r="T844" s="44">
        <f>IF(COUNTA($A844:$R844)=0,"",IFERROR(IF($B844="","",MAX(0,ROUND((IF(OR($K844="Closed",$K844="Canceled"),IF($P844="",$Q844,$P844),'Settings'!$B$8)-$B844)*24,1))),""))</f>
        <v/>
      </c>
      <c r="U844" s="44">
        <f>IF(COUNTA($A844:$R844)=0,"",IFERROR(VLOOKUP($I844,'Settings'!$A$12:$B$15,2,FALSE),""))</f>
        <v/>
      </c>
      <c r="V844" s="45">
        <f>IF(COUNTA($A844:$R844)=0,"",IFERROR(IF(OR($B844="",$U844=""),"",$B844+$U844/24),""))</f>
        <v/>
      </c>
      <c r="W844" s="25">
        <f>IF(COUNTA($A844:$R844)=0,"",IFERROR(IF($V844="","",IF(OR($K844="Closed",$K844="Canceled"),IF(IF($P844="",$Q844,$P844)&lt;=$V844,"Met","Missed"),IF('Settings'!$B$8&gt;$V844,"Overdue","Within Target"))),""))</f>
        <v/>
      </c>
      <c r="X844" s="46">
        <f>IF(COUNTA($A844:$R844)=0,"",IFERROR(ROUND($S844/60*'Settings'!$B$5,2),0))</f>
        <v/>
      </c>
      <c r="Y844" s="46">
        <f>IF(COUNTA($A844:$R844)=0,"",IFERROR($R844+$X844,0))</f>
        <v/>
      </c>
      <c r="Z844" s="25">
        <f>IF(COUNTA($A844:$R844)=0,"",IFERROR(IF(OR($K844="Closed",$K844="Canceled"),"No",IF($O844="","Missing Due Date",IF(INT($O844)&lt;INT('Settings'!$B$8),"Overdue",IF(INT($O844)=INT('Settings'!$B$8),"Due Today",IF(INT($O844)&lt;=INT('Settings'!$B$8)+'Settings'!$B$6,"Due Soon","Upcoming"))))),"Check date"))</f>
        <v/>
      </c>
      <c r="AA844" s="27">
        <f>IF(COUNTA($A844:$R844)=0,"",IF($A844="","Missing ID",IF(COUNTIF($A$5:$A$1004,$A844)&gt;1,"Duplicate ID",IF(OR($B844="",$C844="",$D844="",$H844="",$I844="",$K844="",$L844="",$Q844=""),"Missing required field",IF(AND($K844="Closed",$P844=""),"Closed without Resolved At",IF(AND($P844&lt;&gt;"",$P844&lt;$B844),"Resolved before Reported",IF(AND($Q844&lt;&gt;"",$Q844&lt;$B844),"Last Updated before Reported","OK")))))))</f>
        <v/>
      </c>
    </row>
    <row r="845">
      <c r="A845" s="17" t="n"/>
      <c r="B845" s="41" t="n"/>
      <c r="C845" s="42" t="n"/>
      <c r="D845" s="17" t="n"/>
      <c r="E845" s="20" t="n"/>
      <c r="F845" s="17" t="n"/>
      <c r="G845" s="17" t="n"/>
      <c r="H845" s="17" t="n"/>
      <c r="I845" s="17" t="n"/>
      <c r="J845" s="41" t="n"/>
      <c r="K845" s="17" t="n"/>
      <c r="L845" s="17" t="n"/>
      <c r="M845" s="17" t="n"/>
      <c r="N845" s="20" t="n"/>
      <c r="O845" s="42" t="n"/>
      <c r="P845" s="41" t="n"/>
      <c r="Q845" s="41" t="n"/>
      <c r="R845" s="43" t="n"/>
      <c r="S845" s="22">
        <f>IF(COUNTA($A845:$R845)=0,"",IFERROR(IF($J845="","",MAX(0,ROUND((IF(OR($K845="Closed",$K845="Canceled"),IF($P845="",$Q845,$P845),'Settings'!$B$8)-$J845)*1440,0))),""))</f>
        <v/>
      </c>
      <c r="T845" s="44">
        <f>IF(COUNTA($A845:$R845)=0,"",IFERROR(IF($B845="","",MAX(0,ROUND((IF(OR($K845="Closed",$K845="Canceled"),IF($P845="",$Q845,$P845),'Settings'!$B$8)-$B845)*24,1))),""))</f>
        <v/>
      </c>
      <c r="U845" s="44">
        <f>IF(COUNTA($A845:$R845)=0,"",IFERROR(VLOOKUP($I845,'Settings'!$A$12:$B$15,2,FALSE),""))</f>
        <v/>
      </c>
      <c r="V845" s="45">
        <f>IF(COUNTA($A845:$R845)=0,"",IFERROR(IF(OR($B845="",$U845=""),"",$B845+$U845/24),""))</f>
        <v/>
      </c>
      <c r="W845" s="25">
        <f>IF(COUNTA($A845:$R845)=0,"",IFERROR(IF($V845="","",IF(OR($K845="Closed",$K845="Canceled"),IF(IF($P845="",$Q845,$P845)&lt;=$V845,"Met","Missed"),IF('Settings'!$B$8&gt;$V845,"Overdue","Within Target"))),""))</f>
        <v/>
      </c>
      <c r="X845" s="46">
        <f>IF(COUNTA($A845:$R845)=0,"",IFERROR(ROUND($S845/60*'Settings'!$B$5,2),0))</f>
        <v/>
      </c>
      <c r="Y845" s="46">
        <f>IF(COUNTA($A845:$R845)=0,"",IFERROR($R845+$X845,0))</f>
        <v/>
      </c>
      <c r="Z845" s="25">
        <f>IF(COUNTA($A845:$R845)=0,"",IFERROR(IF(OR($K845="Closed",$K845="Canceled"),"No",IF($O845="","Missing Due Date",IF(INT($O845)&lt;INT('Settings'!$B$8),"Overdue",IF(INT($O845)=INT('Settings'!$B$8),"Due Today",IF(INT($O845)&lt;=INT('Settings'!$B$8)+'Settings'!$B$6,"Due Soon","Upcoming"))))),"Check date"))</f>
        <v/>
      </c>
      <c r="AA845" s="27">
        <f>IF(COUNTA($A845:$R845)=0,"",IF($A845="","Missing ID",IF(COUNTIF($A$5:$A$1004,$A845)&gt;1,"Duplicate ID",IF(OR($B845="",$C845="",$D845="",$H845="",$I845="",$K845="",$L845="",$Q845=""),"Missing required field",IF(AND($K845="Closed",$P845=""),"Closed without Resolved At",IF(AND($P845&lt;&gt;"",$P845&lt;$B845),"Resolved before Reported",IF(AND($Q845&lt;&gt;"",$Q845&lt;$B845),"Last Updated before Reported","OK")))))))</f>
        <v/>
      </c>
    </row>
    <row r="846">
      <c r="A846" s="17" t="n"/>
      <c r="B846" s="41" t="n"/>
      <c r="C846" s="42" t="n"/>
      <c r="D846" s="17" t="n"/>
      <c r="E846" s="20" t="n"/>
      <c r="F846" s="17" t="n"/>
      <c r="G846" s="17" t="n"/>
      <c r="H846" s="17" t="n"/>
      <c r="I846" s="17" t="n"/>
      <c r="J846" s="41" t="n"/>
      <c r="K846" s="17" t="n"/>
      <c r="L846" s="17" t="n"/>
      <c r="M846" s="17" t="n"/>
      <c r="N846" s="20" t="n"/>
      <c r="O846" s="42" t="n"/>
      <c r="P846" s="41" t="n"/>
      <c r="Q846" s="41" t="n"/>
      <c r="R846" s="43" t="n"/>
      <c r="S846" s="22">
        <f>IF(COUNTA($A846:$R846)=0,"",IFERROR(IF($J846="","",MAX(0,ROUND((IF(OR($K846="Closed",$K846="Canceled"),IF($P846="",$Q846,$P846),'Settings'!$B$8)-$J846)*1440,0))),""))</f>
        <v/>
      </c>
      <c r="T846" s="44">
        <f>IF(COUNTA($A846:$R846)=0,"",IFERROR(IF($B846="","",MAX(0,ROUND((IF(OR($K846="Closed",$K846="Canceled"),IF($P846="",$Q846,$P846),'Settings'!$B$8)-$B846)*24,1))),""))</f>
        <v/>
      </c>
      <c r="U846" s="44">
        <f>IF(COUNTA($A846:$R846)=0,"",IFERROR(VLOOKUP($I846,'Settings'!$A$12:$B$15,2,FALSE),""))</f>
        <v/>
      </c>
      <c r="V846" s="45">
        <f>IF(COUNTA($A846:$R846)=0,"",IFERROR(IF(OR($B846="",$U846=""),"",$B846+$U846/24),""))</f>
        <v/>
      </c>
      <c r="W846" s="25">
        <f>IF(COUNTA($A846:$R846)=0,"",IFERROR(IF($V846="","",IF(OR($K846="Closed",$K846="Canceled"),IF(IF($P846="",$Q846,$P846)&lt;=$V846,"Met","Missed"),IF('Settings'!$B$8&gt;$V846,"Overdue","Within Target"))),""))</f>
        <v/>
      </c>
      <c r="X846" s="46">
        <f>IF(COUNTA($A846:$R846)=0,"",IFERROR(ROUND($S846/60*'Settings'!$B$5,2),0))</f>
        <v/>
      </c>
      <c r="Y846" s="46">
        <f>IF(COUNTA($A846:$R846)=0,"",IFERROR($R846+$X846,0))</f>
        <v/>
      </c>
      <c r="Z846" s="25">
        <f>IF(COUNTA($A846:$R846)=0,"",IFERROR(IF(OR($K846="Closed",$K846="Canceled"),"No",IF($O846="","Missing Due Date",IF(INT($O846)&lt;INT('Settings'!$B$8),"Overdue",IF(INT($O846)=INT('Settings'!$B$8),"Due Today",IF(INT($O846)&lt;=INT('Settings'!$B$8)+'Settings'!$B$6,"Due Soon","Upcoming"))))),"Check date"))</f>
        <v/>
      </c>
      <c r="AA846" s="27">
        <f>IF(COUNTA($A846:$R846)=0,"",IF($A846="","Missing ID",IF(COUNTIF($A$5:$A$1004,$A846)&gt;1,"Duplicate ID",IF(OR($B846="",$C846="",$D846="",$H846="",$I846="",$K846="",$L846="",$Q846=""),"Missing required field",IF(AND($K846="Closed",$P846=""),"Closed without Resolved At",IF(AND($P846&lt;&gt;"",$P846&lt;$B846),"Resolved before Reported",IF(AND($Q846&lt;&gt;"",$Q846&lt;$B846),"Last Updated before Reported","OK")))))))</f>
        <v/>
      </c>
    </row>
    <row r="847">
      <c r="A847" s="17" t="n"/>
      <c r="B847" s="41" t="n"/>
      <c r="C847" s="42" t="n"/>
      <c r="D847" s="17" t="n"/>
      <c r="E847" s="20" t="n"/>
      <c r="F847" s="17" t="n"/>
      <c r="G847" s="17" t="n"/>
      <c r="H847" s="17" t="n"/>
      <c r="I847" s="17" t="n"/>
      <c r="J847" s="41" t="n"/>
      <c r="K847" s="17" t="n"/>
      <c r="L847" s="17" t="n"/>
      <c r="M847" s="17" t="n"/>
      <c r="N847" s="20" t="n"/>
      <c r="O847" s="42" t="n"/>
      <c r="P847" s="41" t="n"/>
      <c r="Q847" s="41" t="n"/>
      <c r="R847" s="43" t="n"/>
      <c r="S847" s="22">
        <f>IF(COUNTA($A847:$R847)=0,"",IFERROR(IF($J847="","",MAX(0,ROUND((IF(OR($K847="Closed",$K847="Canceled"),IF($P847="",$Q847,$P847),'Settings'!$B$8)-$J847)*1440,0))),""))</f>
        <v/>
      </c>
      <c r="T847" s="44">
        <f>IF(COUNTA($A847:$R847)=0,"",IFERROR(IF($B847="","",MAX(0,ROUND((IF(OR($K847="Closed",$K847="Canceled"),IF($P847="",$Q847,$P847),'Settings'!$B$8)-$B847)*24,1))),""))</f>
        <v/>
      </c>
      <c r="U847" s="44">
        <f>IF(COUNTA($A847:$R847)=0,"",IFERROR(VLOOKUP($I847,'Settings'!$A$12:$B$15,2,FALSE),""))</f>
        <v/>
      </c>
      <c r="V847" s="45">
        <f>IF(COUNTA($A847:$R847)=0,"",IFERROR(IF(OR($B847="",$U847=""),"",$B847+$U847/24),""))</f>
        <v/>
      </c>
      <c r="W847" s="25">
        <f>IF(COUNTA($A847:$R847)=0,"",IFERROR(IF($V847="","",IF(OR($K847="Closed",$K847="Canceled"),IF(IF($P847="",$Q847,$P847)&lt;=$V847,"Met","Missed"),IF('Settings'!$B$8&gt;$V847,"Overdue","Within Target"))),""))</f>
        <v/>
      </c>
      <c r="X847" s="46">
        <f>IF(COUNTA($A847:$R847)=0,"",IFERROR(ROUND($S847/60*'Settings'!$B$5,2),0))</f>
        <v/>
      </c>
      <c r="Y847" s="46">
        <f>IF(COUNTA($A847:$R847)=0,"",IFERROR($R847+$X847,0))</f>
        <v/>
      </c>
      <c r="Z847" s="25">
        <f>IF(COUNTA($A847:$R847)=0,"",IFERROR(IF(OR($K847="Closed",$K847="Canceled"),"No",IF($O847="","Missing Due Date",IF(INT($O847)&lt;INT('Settings'!$B$8),"Overdue",IF(INT($O847)=INT('Settings'!$B$8),"Due Today",IF(INT($O847)&lt;=INT('Settings'!$B$8)+'Settings'!$B$6,"Due Soon","Upcoming"))))),"Check date"))</f>
        <v/>
      </c>
      <c r="AA847" s="27">
        <f>IF(COUNTA($A847:$R847)=0,"",IF($A847="","Missing ID",IF(COUNTIF($A$5:$A$1004,$A847)&gt;1,"Duplicate ID",IF(OR($B847="",$C847="",$D847="",$H847="",$I847="",$K847="",$L847="",$Q847=""),"Missing required field",IF(AND($K847="Closed",$P847=""),"Closed without Resolved At",IF(AND($P847&lt;&gt;"",$P847&lt;$B847),"Resolved before Reported",IF(AND($Q847&lt;&gt;"",$Q847&lt;$B847),"Last Updated before Reported","OK")))))))</f>
        <v/>
      </c>
    </row>
    <row r="848">
      <c r="A848" s="17" t="n"/>
      <c r="B848" s="41" t="n"/>
      <c r="C848" s="42" t="n"/>
      <c r="D848" s="17" t="n"/>
      <c r="E848" s="20" t="n"/>
      <c r="F848" s="17" t="n"/>
      <c r="G848" s="17" t="n"/>
      <c r="H848" s="17" t="n"/>
      <c r="I848" s="17" t="n"/>
      <c r="J848" s="41" t="n"/>
      <c r="K848" s="17" t="n"/>
      <c r="L848" s="17" t="n"/>
      <c r="M848" s="17" t="n"/>
      <c r="N848" s="20" t="n"/>
      <c r="O848" s="42" t="n"/>
      <c r="P848" s="41" t="n"/>
      <c r="Q848" s="41" t="n"/>
      <c r="R848" s="43" t="n"/>
      <c r="S848" s="22">
        <f>IF(COUNTA($A848:$R848)=0,"",IFERROR(IF($J848="","",MAX(0,ROUND((IF(OR($K848="Closed",$K848="Canceled"),IF($P848="",$Q848,$P848),'Settings'!$B$8)-$J848)*1440,0))),""))</f>
        <v/>
      </c>
      <c r="T848" s="44">
        <f>IF(COUNTA($A848:$R848)=0,"",IFERROR(IF($B848="","",MAX(0,ROUND((IF(OR($K848="Closed",$K848="Canceled"),IF($P848="",$Q848,$P848),'Settings'!$B$8)-$B848)*24,1))),""))</f>
        <v/>
      </c>
      <c r="U848" s="44">
        <f>IF(COUNTA($A848:$R848)=0,"",IFERROR(VLOOKUP($I848,'Settings'!$A$12:$B$15,2,FALSE),""))</f>
        <v/>
      </c>
      <c r="V848" s="45">
        <f>IF(COUNTA($A848:$R848)=0,"",IFERROR(IF(OR($B848="",$U848=""),"",$B848+$U848/24),""))</f>
        <v/>
      </c>
      <c r="W848" s="25">
        <f>IF(COUNTA($A848:$R848)=0,"",IFERROR(IF($V848="","",IF(OR($K848="Closed",$K848="Canceled"),IF(IF($P848="",$Q848,$P848)&lt;=$V848,"Met","Missed"),IF('Settings'!$B$8&gt;$V848,"Overdue","Within Target"))),""))</f>
        <v/>
      </c>
      <c r="X848" s="46">
        <f>IF(COUNTA($A848:$R848)=0,"",IFERROR(ROUND($S848/60*'Settings'!$B$5,2),0))</f>
        <v/>
      </c>
      <c r="Y848" s="46">
        <f>IF(COUNTA($A848:$R848)=0,"",IFERROR($R848+$X848,0))</f>
        <v/>
      </c>
      <c r="Z848" s="25">
        <f>IF(COUNTA($A848:$R848)=0,"",IFERROR(IF(OR($K848="Closed",$K848="Canceled"),"No",IF($O848="","Missing Due Date",IF(INT($O848)&lt;INT('Settings'!$B$8),"Overdue",IF(INT($O848)=INT('Settings'!$B$8),"Due Today",IF(INT($O848)&lt;=INT('Settings'!$B$8)+'Settings'!$B$6,"Due Soon","Upcoming"))))),"Check date"))</f>
        <v/>
      </c>
      <c r="AA848" s="27">
        <f>IF(COUNTA($A848:$R848)=0,"",IF($A848="","Missing ID",IF(COUNTIF($A$5:$A$1004,$A848)&gt;1,"Duplicate ID",IF(OR($B848="",$C848="",$D848="",$H848="",$I848="",$K848="",$L848="",$Q848=""),"Missing required field",IF(AND($K848="Closed",$P848=""),"Closed without Resolved At",IF(AND($P848&lt;&gt;"",$P848&lt;$B848),"Resolved before Reported",IF(AND($Q848&lt;&gt;"",$Q848&lt;$B848),"Last Updated before Reported","OK")))))))</f>
        <v/>
      </c>
    </row>
    <row r="849">
      <c r="A849" s="17" t="n"/>
      <c r="B849" s="41" t="n"/>
      <c r="C849" s="42" t="n"/>
      <c r="D849" s="17" t="n"/>
      <c r="E849" s="20" t="n"/>
      <c r="F849" s="17" t="n"/>
      <c r="G849" s="17" t="n"/>
      <c r="H849" s="17" t="n"/>
      <c r="I849" s="17" t="n"/>
      <c r="J849" s="41" t="n"/>
      <c r="K849" s="17" t="n"/>
      <c r="L849" s="17" t="n"/>
      <c r="M849" s="17" t="n"/>
      <c r="N849" s="20" t="n"/>
      <c r="O849" s="42" t="n"/>
      <c r="P849" s="41" t="n"/>
      <c r="Q849" s="41" t="n"/>
      <c r="R849" s="43" t="n"/>
      <c r="S849" s="22">
        <f>IF(COUNTA($A849:$R849)=0,"",IFERROR(IF($J849="","",MAX(0,ROUND((IF(OR($K849="Closed",$K849="Canceled"),IF($P849="",$Q849,$P849),'Settings'!$B$8)-$J849)*1440,0))),""))</f>
        <v/>
      </c>
      <c r="T849" s="44">
        <f>IF(COUNTA($A849:$R849)=0,"",IFERROR(IF($B849="","",MAX(0,ROUND((IF(OR($K849="Closed",$K849="Canceled"),IF($P849="",$Q849,$P849),'Settings'!$B$8)-$B849)*24,1))),""))</f>
        <v/>
      </c>
      <c r="U849" s="44">
        <f>IF(COUNTA($A849:$R849)=0,"",IFERROR(VLOOKUP($I849,'Settings'!$A$12:$B$15,2,FALSE),""))</f>
        <v/>
      </c>
      <c r="V849" s="45">
        <f>IF(COUNTA($A849:$R849)=0,"",IFERROR(IF(OR($B849="",$U849=""),"",$B849+$U849/24),""))</f>
        <v/>
      </c>
      <c r="W849" s="25">
        <f>IF(COUNTA($A849:$R849)=0,"",IFERROR(IF($V849="","",IF(OR($K849="Closed",$K849="Canceled"),IF(IF($P849="",$Q849,$P849)&lt;=$V849,"Met","Missed"),IF('Settings'!$B$8&gt;$V849,"Overdue","Within Target"))),""))</f>
        <v/>
      </c>
      <c r="X849" s="46">
        <f>IF(COUNTA($A849:$R849)=0,"",IFERROR(ROUND($S849/60*'Settings'!$B$5,2),0))</f>
        <v/>
      </c>
      <c r="Y849" s="46">
        <f>IF(COUNTA($A849:$R849)=0,"",IFERROR($R849+$X849,0))</f>
        <v/>
      </c>
      <c r="Z849" s="25">
        <f>IF(COUNTA($A849:$R849)=0,"",IFERROR(IF(OR($K849="Closed",$K849="Canceled"),"No",IF($O849="","Missing Due Date",IF(INT($O849)&lt;INT('Settings'!$B$8),"Overdue",IF(INT($O849)=INT('Settings'!$B$8),"Due Today",IF(INT($O849)&lt;=INT('Settings'!$B$8)+'Settings'!$B$6,"Due Soon","Upcoming"))))),"Check date"))</f>
        <v/>
      </c>
      <c r="AA849" s="27">
        <f>IF(COUNTA($A849:$R849)=0,"",IF($A849="","Missing ID",IF(COUNTIF($A$5:$A$1004,$A849)&gt;1,"Duplicate ID",IF(OR($B849="",$C849="",$D849="",$H849="",$I849="",$K849="",$L849="",$Q849=""),"Missing required field",IF(AND($K849="Closed",$P849=""),"Closed without Resolved At",IF(AND($P849&lt;&gt;"",$P849&lt;$B849),"Resolved before Reported",IF(AND($Q849&lt;&gt;"",$Q849&lt;$B849),"Last Updated before Reported","OK")))))))</f>
        <v/>
      </c>
    </row>
    <row r="850">
      <c r="A850" s="17" t="n"/>
      <c r="B850" s="41" t="n"/>
      <c r="C850" s="42" t="n"/>
      <c r="D850" s="17" t="n"/>
      <c r="E850" s="20" t="n"/>
      <c r="F850" s="17" t="n"/>
      <c r="G850" s="17" t="n"/>
      <c r="H850" s="17" t="n"/>
      <c r="I850" s="17" t="n"/>
      <c r="J850" s="41" t="n"/>
      <c r="K850" s="17" t="n"/>
      <c r="L850" s="17" t="n"/>
      <c r="M850" s="17" t="n"/>
      <c r="N850" s="20" t="n"/>
      <c r="O850" s="42" t="n"/>
      <c r="P850" s="41" t="n"/>
      <c r="Q850" s="41" t="n"/>
      <c r="R850" s="43" t="n"/>
      <c r="S850" s="22">
        <f>IF(COUNTA($A850:$R850)=0,"",IFERROR(IF($J850="","",MAX(0,ROUND((IF(OR($K850="Closed",$K850="Canceled"),IF($P850="",$Q850,$P850),'Settings'!$B$8)-$J850)*1440,0))),""))</f>
        <v/>
      </c>
      <c r="T850" s="44">
        <f>IF(COUNTA($A850:$R850)=0,"",IFERROR(IF($B850="","",MAX(0,ROUND((IF(OR($K850="Closed",$K850="Canceled"),IF($P850="",$Q850,$P850),'Settings'!$B$8)-$B850)*24,1))),""))</f>
        <v/>
      </c>
      <c r="U850" s="44">
        <f>IF(COUNTA($A850:$R850)=0,"",IFERROR(VLOOKUP($I850,'Settings'!$A$12:$B$15,2,FALSE),""))</f>
        <v/>
      </c>
      <c r="V850" s="45">
        <f>IF(COUNTA($A850:$R850)=0,"",IFERROR(IF(OR($B850="",$U850=""),"",$B850+$U850/24),""))</f>
        <v/>
      </c>
      <c r="W850" s="25">
        <f>IF(COUNTA($A850:$R850)=0,"",IFERROR(IF($V850="","",IF(OR($K850="Closed",$K850="Canceled"),IF(IF($P850="",$Q850,$P850)&lt;=$V850,"Met","Missed"),IF('Settings'!$B$8&gt;$V850,"Overdue","Within Target"))),""))</f>
        <v/>
      </c>
      <c r="X850" s="46">
        <f>IF(COUNTA($A850:$R850)=0,"",IFERROR(ROUND($S850/60*'Settings'!$B$5,2),0))</f>
        <v/>
      </c>
      <c r="Y850" s="46">
        <f>IF(COUNTA($A850:$R850)=0,"",IFERROR($R850+$X850,0))</f>
        <v/>
      </c>
      <c r="Z850" s="25">
        <f>IF(COUNTA($A850:$R850)=0,"",IFERROR(IF(OR($K850="Closed",$K850="Canceled"),"No",IF($O850="","Missing Due Date",IF(INT($O850)&lt;INT('Settings'!$B$8),"Overdue",IF(INT($O850)=INT('Settings'!$B$8),"Due Today",IF(INT($O850)&lt;=INT('Settings'!$B$8)+'Settings'!$B$6,"Due Soon","Upcoming"))))),"Check date"))</f>
        <v/>
      </c>
      <c r="AA850" s="27">
        <f>IF(COUNTA($A850:$R850)=0,"",IF($A850="","Missing ID",IF(COUNTIF($A$5:$A$1004,$A850)&gt;1,"Duplicate ID",IF(OR($B850="",$C850="",$D850="",$H850="",$I850="",$K850="",$L850="",$Q850=""),"Missing required field",IF(AND($K850="Closed",$P850=""),"Closed without Resolved At",IF(AND($P850&lt;&gt;"",$P850&lt;$B850),"Resolved before Reported",IF(AND($Q850&lt;&gt;"",$Q850&lt;$B850),"Last Updated before Reported","OK")))))))</f>
        <v/>
      </c>
    </row>
    <row r="851">
      <c r="A851" s="17" t="n"/>
      <c r="B851" s="41" t="n"/>
      <c r="C851" s="42" t="n"/>
      <c r="D851" s="17" t="n"/>
      <c r="E851" s="20" t="n"/>
      <c r="F851" s="17" t="n"/>
      <c r="G851" s="17" t="n"/>
      <c r="H851" s="17" t="n"/>
      <c r="I851" s="17" t="n"/>
      <c r="J851" s="41" t="n"/>
      <c r="K851" s="17" t="n"/>
      <c r="L851" s="17" t="n"/>
      <c r="M851" s="17" t="n"/>
      <c r="N851" s="20" t="n"/>
      <c r="O851" s="42" t="n"/>
      <c r="P851" s="41" t="n"/>
      <c r="Q851" s="41" t="n"/>
      <c r="R851" s="43" t="n"/>
      <c r="S851" s="22">
        <f>IF(COUNTA($A851:$R851)=0,"",IFERROR(IF($J851="","",MAX(0,ROUND((IF(OR($K851="Closed",$K851="Canceled"),IF($P851="",$Q851,$P851),'Settings'!$B$8)-$J851)*1440,0))),""))</f>
        <v/>
      </c>
      <c r="T851" s="44">
        <f>IF(COUNTA($A851:$R851)=0,"",IFERROR(IF($B851="","",MAX(0,ROUND((IF(OR($K851="Closed",$K851="Canceled"),IF($P851="",$Q851,$P851),'Settings'!$B$8)-$B851)*24,1))),""))</f>
        <v/>
      </c>
      <c r="U851" s="44">
        <f>IF(COUNTA($A851:$R851)=0,"",IFERROR(VLOOKUP($I851,'Settings'!$A$12:$B$15,2,FALSE),""))</f>
        <v/>
      </c>
      <c r="V851" s="45">
        <f>IF(COUNTA($A851:$R851)=0,"",IFERROR(IF(OR($B851="",$U851=""),"",$B851+$U851/24),""))</f>
        <v/>
      </c>
      <c r="W851" s="25">
        <f>IF(COUNTA($A851:$R851)=0,"",IFERROR(IF($V851="","",IF(OR($K851="Closed",$K851="Canceled"),IF(IF($P851="",$Q851,$P851)&lt;=$V851,"Met","Missed"),IF('Settings'!$B$8&gt;$V851,"Overdue","Within Target"))),""))</f>
        <v/>
      </c>
      <c r="X851" s="46">
        <f>IF(COUNTA($A851:$R851)=0,"",IFERROR(ROUND($S851/60*'Settings'!$B$5,2),0))</f>
        <v/>
      </c>
      <c r="Y851" s="46">
        <f>IF(COUNTA($A851:$R851)=0,"",IFERROR($R851+$X851,0))</f>
        <v/>
      </c>
      <c r="Z851" s="25">
        <f>IF(COUNTA($A851:$R851)=0,"",IFERROR(IF(OR($K851="Closed",$K851="Canceled"),"No",IF($O851="","Missing Due Date",IF(INT($O851)&lt;INT('Settings'!$B$8),"Overdue",IF(INT($O851)=INT('Settings'!$B$8),"Due Today",IF(INT($O851)&lt;=INT('Settings'!$B$8)+'Settings'!$B$6,"Due Soon","Upcoming"))))),"Check date"))</f>
        <v/>
      </c>
      <c r="AA851" s="27">
        <f>IF(COUNTA($A851:$R851)=0,"",IF($A851="","Missing ID",IF(COUNTIF($A$5:$A$1004,$A851)&gt;1,"Duplicate ID",IF(OR($B851="",$C851="",$D851="",$H851="",$I851="",$K851="",$L851="",$Q851=""),"Missing required field",IF(AND($K851="Closed",$P851=""),"Closed without Resolved At",IF(AND($P851&lt;&gt;"",$P851&lt;$B851),"Resolved before Reported",IF(AND($Q851&lt;&gt;"",$Q851&lt;$B851),"Last Updated before Reported","OK")))))))</f>
        <v/>
      </c>
    </row>
    <row r="852">
      <c r="A852" s="17" t="n"/>
      <c r="B852" s="41" t="n"/>
      <c r="C852" s="42" t="n"/>
      <c r="D852" s="17" t="n"/>
      <c r="E852" s="20" t="n"/>
      <c r="F852" s="17" t="n"/>
      <c r="G852" s="17" t="n"/>
      <c r="H852" s="17" t="n"/>
      <c r="I852" s="17" t="n"/>
      <c r="J852" s="41" t="n"/>
      <c r="K852" s="17" t="n"/>
      <c r="L852" s="17" t="n"/>
      <c r="M852" s="17" t="n"/>
      <c r="N852" s="20" t="n"/>
      <c r="O852" s="42" t="n"/>
      <c r="P852" s="41" t="n"/>
      <c r="Q852" s="41" t="n"/>
      <c r="R852" s="43" t="n"/>
      <c r="S852" s="22">
        <f>IF(COUNTA($A852:$R852)=0,"",IFERROR(IF($J852="","",MAX(0,ROUND((IF(OR($K852="Closed",$K852="Canceled"),IF($P852="",$Q852,$P852),'Settings'!$B$8)-$J852)*1440,0))),""))</f>
        <v/>
      </c>
      <c r="T852" s="44">
        <f>IF(COUNTA($A852:$R852)=0,"",IFERROR(IF($B852="","",MAX(0,ROUND((IF(OR($K852="Closed",$K852="Canceled"),IF($P852="",$Q852,$P852),'Settings'!$B$8)-$B852)*24,1))),""))</f>
        <v/>
      </c>
      <c r="U852" s="44">
        <f>IF(COUNTA($A852:$R852)=0,"",IFERROR(VLOOKUP($I852,'Settings'!$A$12:$B$15,2,FALSE),""))</f>
        <v/>
      </c>
      <c r="V852" s="45">
        <f>IF(COUNTA($A852:$R852)=0,"",IFERROR(IF(OR($B852="",$U852=""),"",$B852+$U852/24),""))</f>
        <v/>
      </c>
      <c r="W852" s="25">
        <f>IF(COUNTA($A852:$R852)=0,"",IFERROR(IF($V852="","",IF(OR($K852="Closed",$K852="Canceled"),IF(IF($P852="",$Q852,$P852)&lt;=$V852,"Met","Missed"),IF('Settings'!$B$8&gt;$V852,"Overdue","Within Target"))),""))</f>
        <v/>
      </c>
      <c r="X852" s="46">
        <f>IF(COUNTA($A852:$R852)=0,"",IFERROR(ROUND($S852/60*'Settings'!$B$5,2),0))</f>
        <v/>
      </c>
      <c r="Y852" s="46">
        <f>IF(COUNTA($A852:$R852)=0,"",IFERROR($R852+$X852,0))</f>
        <v/>
      </c>
      <c r="Z852" s="25">
        <f>IF(COUNTA($A852:$R852)=0,"",IFERROR(IF(OR($K852="Closed",$K852="Canceled"),"No",IF($O852="","Missing Due Date",IF(INT($O852)&lt;INT('Settings'!$B$8),"Overdue",IF(INT($O852)=INT('Settings'!$B$8),"Due Today",IF(INT($O852)&lt;=INT('Settings'!$B$8)+'Settings'!$B$6,"Due Soon","Upcoming"))))),"Check date"))</f>
        <v/>
      </c>
      <c r="AA852" s="27">
        <f>IF(COUNTA($A852:$R852)=0,"",IF($A852="","Missing ID",IF(COUNTIF($A$5:$A$1004,$A852)&gt;1,"Duplicate ID",IF(OR($B852="",$C852="",$D852="",$H852="",$I852="",$K852="",$L852="",$Q852=""),"Missing required field",IF(AND($K852="Closed",$P852=""),"Closed without Resolved At",IF(AND($P852&lt;&gt;"",$P852&lt;$B852),"Resolved before Reported",IF(AND($Q852&lt;&gt;"",$Q852&lt;$B852),"Last Updated before Reported","OK")))))))</f>
        <v/>
      </c>
    </row>
    <row r="853">
      <c r="A853" s="17" t="n"/>
      <c r="B853" s="41" t="n"/>
      <c r="C853" s="42" t="n"/>
      <c r="D853" s="17" t="n"/>
      <c r="E853" s="20" t="n"/>
      <c r="F853" s="17" t="n"/>
      <c r="G853" s="17" t="n"/>
      <c r="H853" s="17" t="n"/>
      <c r="I853" s="17" t="n"/>
      <c r="J853" s="41" t="n"/>
      <c r="K853" s="17" t="n"/>
      <c r="L853" s="17" t="n"/>
      <c r="M853" s="17" t="n"/>
      <c r="N853" s="20" t="n"/>
      <c r="O853" s="42" t="n"/>
      <c r="P853" s="41" t="n"/>
      <c r="Q853" s="41" t="n"/>
      <c r="R853" s="43" t="n"/>
      <c r="S853" s="22">
        <f>IF(COUNTA($A853:$R853)=0,"",IFERROR(IF($J853="","",MAX(0,ROUND((IF(OR($K853="Closed",$K853="Canceled"),IF($P853="",$Q853,$P853),'Settings'!$B$8)-$J853)*1440,0))),""))</f>
        <v/>
      </c>
      <c r="T853" s="44">
        <f>IF(COUNTA($A853:$R853)=0,"",IFERROR(IF($B853="","",MAX(0,ROUND((IF(OR($K853="Closed",$K853="Canceled"),IF($P853="",$Q853,$P853),'Settings'!$B$8)-$B853)*24,1))),""))</f>
        <v/>
      </c>
      <c r="U853" s="44">
        <f>IF(COUNTA($A853:$R853)=0,"",IFERROR(VLOOKUP($I853,'Settings'!$A$12:$B$15,2,FALSE),""))</f>
        <v/>
      </c>
      <c r="V853" s="45">
        <f>IF(COUNTA($A853:$R853)=0,"",IFERROR(IF(OR($B853="",$U853=""),"",$B853+$U853/24),""))</f>
        <v/>
      </c>
      <c r="W853" s="25">
        <f>IF(COUNTA($A853:$R853)=0,"",IFERROR(IF($V853="","",IF(OR($K853="Closed",$K853="Canceled"),IF(IF($P853="",$Q853,$P853)&lt;=$V853,"Met","Missed"),IF('Settings'!$B$8&gt;$V853,"Overdue","Within Target"))),""))</f>
        <v/>
      </c>
      <c r="X853" s="46">
        <f>IF(COUNTA($A853:$R853)=0,"",IFERROR(ROUND($S853/60*'Settings'!$B$5,2),0))</f>
        <v/>
      </c>
      <c r="Y853" s="46">
        <f>IF(COUNTA($A853:$R853)=0,"",IFERROR($R853+$X853,0))</f>
        <v/>
      </c>
      <c r="Z853" s="25">
        <f>IF(COUNTA($A853:$R853)=0,"",IFERROR(IF(OR($K853="Closed",$K853="Canceled"),"No",IF($O853="","Missing Due Date",IF(INT($O853)&lt;INT('Settings'!$B$8),"Overdue",IF(INT($O853)=INT('Settings'!$B$8),"Due Today",IF(INT($O853)&lt;=INT('Settings'!$B$8)+'Settings'!$B$6,"Due Soon","Upcoming"))))),"Check date"))</f>
        <v/>
      </c>
      <c r="AA853" s="27">
        <f>IF(COUNTA($A853:$R853)=0,"",IF($A853="","Missing ID",IF(COUNTIF($A$5:$A$1004,$A853)&gt;1,"Duplicate ID",IF(OR($B853="",$C853="",$D853="",$H853="",$I853="",$K853="",$L853="",$Q853=""),"Missing required field",IF(AND($K853="Closed",$P853=""),"Closed without Resolved At",IF(AND($P853&lt;&gt;"",$P853&lt;$B853),"Resolved before Reported",IF(AND($Q853&lt;&gt;"",$Q853&lt;$B853),"Last Updated before Reported","OK")))))))</f>
        <v/>
      </c>
    </row>
    <row r="854">
      <c r="A854" s="17" t="n"/>
      <c r="B854" s="41" t="n"/>
      <c r="C854" s="42" t="n"/>
      <c r="D854" s="17" t="n"/>
      <c r="E854" s="20" t="n"/>
      <c r="F854" s="17" t="n"/>
      <c r="G854" s="17" t="n"/>
      <c r="H854" s="17" t="n"/>
      <c r="I854" s="17" t="n"/>
      <c r="J854" s="41" t="n"/>
      <c r="K854" s="17" t="n"/>
      <c r="L854" s="17" t="n"/>
      <c r="M854" s="17" t="n"/>
      <c r="N854" s="20" t="n"/>
      <c r="O854" s="42" t="n"/>
      <c r="P854" s="41" t="n"/>
      <c r="Q854" s="41" t="n"/>
      <c r="R854" s="43" t="n"/>
      <c r="S854" s="22">
        <f>IF(COUNTA($A854:$R854)=0,"",IFERROR(IF($J854="","",MAX(0,ROUND((IF(OR($K854="Closed",$K854="Canceled"),IF($P854="",$Q854,$P854),'Settings'!$B$8)-$J854)*1440,0))),""))</f>
        <v/>
      </c>
      <c r="T854" s="44">
        <f>IF(COUNTA($A854:$R854)=0,"",IFERROR(IF($B854="","",MAX(0,ROUND((IF(OR($K854="Closed",$K854="Canceled"),IF($P854="",$Q854,$P854),'Settings'!$B$8)-$B854)*24,1))),""))</f>
        <v/>
      </c>
      <c r="U854" s="44">
        <f>IF(COUNTA($A854:$R854)=0,"",IFERROR(VLOOKUP($I854,'Settings'!$A$12:$B$15,2,FALSE),""))</f>
        <v/>
      </c>
      <c r="V854" s="45">
        <f>IF(COUNTA($A854:$R854)=0,"",IFERROR(IF(OR($B854="",$U854=""),"",$B854+$U854/24),""))</f>
        <v/>
      </c>
      <c r="W854" s="25">
        <f>IF(COUNTA($A854:$R854)=0,"",IFERROR(IF($V854="","",IF(OR($K854="Closed",$K854="Canceled"),IF(IF($P854="",$Q854,$P854)&lt;=$V854,"Met","Missed"),IF('Settings'!$B$8&gt;$V854,"Overdue","Within Target"))),""))</f>
        <v/>
      </c>
      <c r="X854" s="46">
        <f>IF(COUNTA($A854:$R854)=0,"",IFERROR(ROUND($S854/60*'Settings'!$B$5,2),0))</f>
        <v/>
      </c>
      <c r="Y854" s="46">
        <f>IF(COUNTA($A854:$R854)=0,"",IFERROR($R854+$X854,0))</f>
        <v/>
      </c>
      <c r="Z854" s="25">
        <f>IF(COUNTA($A854:$R854)=0,"",IFERROR(IF(OR($K854="Closed",$K854="Canceled"),"No",IF($O854="","Missing Due Date",IF(INT($O854)&lt;INT('Settings'!$B$8),"Overdue",IF(INT($O854)=INT('Settings'!$B$8),"Due Today",IF(INT($O854)&lt;=INT('Settings'!$B$8)+'Settings'!$B$6,"Due Soon","Upcoming"))))),"Check date"))</f>
        <v/>
      </c>
      <c r="AA854" s="27">
        <f>IF(COUNTA($A854:$R854)=0,"",IF($A854="","Missing ID",IF(COUNTIF($A$5:$A$1004,$A854)&gt;1,"Duplicate ID",IF(OR($B854="",$C854="",$D854="",$H854="",$I854="",$K854="",$L854="",$Q854=""),"Missing required field",IF(AND($K854="Closed",$P854=""),"Closed without Resolved At",IF(AND($P854&lt;&gt;"",$P854&lt;$B854),"Resolved before Reported",IF(AND($Q854&lt;&gt;"",$Q854&lt;$B854),"Last Updated before Reported","OK")))))))</f>
        <v/>
      </c>
    </row>
    <row r="855">
      <c r="A855" s="17" t="n"/>
      <c r="B855" s="41" t="n"/>
      <c r="C855" s="42" t="n"/>
      <c r="D855" s="17" t="n"/>
      <c r="E855" s="20" t="n"/>
      <c r="F855" s="17" t="n"/>
      <c r="G855" s="17" t="n"/>
      <c r="H855" s="17" t="n"/>
      <c r="I855" s="17" t="n"/>
      <c r="J855" s="41" t="n"/>
      <c r="K855" s="17" t="n"/>
      <c r="L855" s="17" t="n"/>
      <c r="M855" s="17" t="n"/>
      <c r="N855" s="20" t="n"/>
      <c r="O855" s="42" t="n"/>
      <c r="P855" s="41" t="n"/>
      <c r="Q855" s="41" t="n"/>
      <c r="R855" s="43" t="n"/>
      <c r="S855" s="22">
        <f>IF(COUNTA($A855:$R855)=0,"",IFERROR(IF($J855="","",MAX(0,ROUND((IF(OR($K855="Closed",$K855="Canceled"),IF($P855="",$Q855,$P855),'Settings'!$B$8)-$J855)*1440,0))),""))</f>
        <v/>
      </c>
      <c r="T855" s="44">
        <f>IF(COUNTA($A855:$R855)=0,"",IFERROR(IF($B855="","",MAX(0,ROUND((IF(OR($K855="Closed",$K855="Canceled"),IF($P855="",$Q855,$P855),'Settings'!$B$8)-$B855)*24,1))),""))</f>
        <v/>
      </c>
      <c r="U855" s="44">
        <f>IF(COUNTA($A855:$R855)=0,"",IFERROR(VLOOKUP($I855,'Settings'!$A$12:$B$15,2,FALSE),""))</f>
        <v/>
      </c>
      <c r="V855" s="45">
        <f>IF(COUNTA($A855:$R855)=0,"",IFERROR(IF(OR($B855="",$U855=""),"",$B855+$U855/24),""))</f>
        <v/>
      </c>
      <c r="W855" s="25">
        <f>IF(COUNTA($A855:$R855)=0,"",IFERROR(IF($V855="","",IF(OR($K855="Closed",$K855="Canceled"),IF(IF($P855="",$Q855,$P855)&lt;=$V855,"Met","Missed"),IF('Settings'!$B$8&gt;$V855,"Overdue","Within Target"))),""))</f>
        <v/>
      </c>
      <c r="X855" s="46">
        <f>IF(COUNTA($A855:$R855)=0,"",IFERROR(ROUND($S855/60*'Settings'!$B$5,2),0))</f>
        <v/>
      </c>
      <c r="Y855" s="46">
        <f>IF(COUNTA($A855:$R855)=0,"",IFERROR($R855+$X855,0))</f>
        <v/>
      </c>
      <c r="Z855" s="25">
        <f>IF(COUNTA($A855:$R855)=0,"",IFERROR(IF(OR($K855="Closed",$K855="Canceled"),"No",IF($O855="","Missing Due Date",IF(INT($O855)&lt;INT('Settings'!$B$8),"Overdue",IF(INT($O855)=INT('Settings'!$B$8),"Due Today",IF(INT($O855)&lt;=INT('Settings'!$B$8)+'Settings'!$B$6,"Due Soon","Upcoming"))))),"Check date"))</f>
        <v/>
      </c>
      <c r="AA855" s="27">
        <f>IF(COUNTA($A855:$R855)=0,"",IF($A855="","Missing ID",IF(COUNTIF($A$5:$A$1004,$A855)&gt;1,"Duplicate ID",IF(OR($B855="",$C855="",$D855="",$H855="",$I855="",$K855="",$L855="",$Q855=""),"Missing required field",IF(AND($K855="Closed",$P855=""),"Closed without Resolved At",IF(AND($P855&lt;&gt;"",$P855&lt;$B855),"Resolved before Reported",IF(AND($Q855&lt;&gt;"",$Q855&lt;$B855),"Last Updated before Reported","OK")))))))</f>
        <v/>
      </c>
    </row>
    <row r="856">
      <c r="A856" s="17" t="n"/>
      <c r="B856" s="41" t="n"/>
      <c r="C856" s="42" t="n"/>
      <c r="D856" s="17" t="n"/>
      <c r="E856" s="20" t="n"/>
      <c r="F856" s="17" t="n"/>
      <c r="G856" s="17" t="n"/>
      <c r="H856" s="17" t="n"/>
      <c r="I856" s="17" t="n"/>
      <c r="J856" s="41" t="n"/>
      <c r="K856" s="17" t="n"/>
      <c r="L856" s="17" t="n"/>
      <c r="M856" s="17" t="n"/>
      <c r="N856" s="20" t="n"/>
      <c r="O856" s="42" t="n"/>
      <c r="P856" s="41" t="n"/>
      <c r="Q856" s="41" t="n"/>
      <c r="R856" s="43" t="n"/>
      <c r="S856" s="22">
        <f>IF(COUNTA($A856:$R856)=0,"",IFERROR(IF($J856="","",MAX(0,ROUND((IF(OR($K856="Closed",$K856="Canceled"),IF($P856="",$Q856,$P856),'Settings'!$B$8)-$J856)*1440,0))),""))</f>
        <v/>
      </c>
      <c r="T856" s="44">
        <f>IF(COUNTA($A856:$R856)=0,"",IFERROR(IF($B856="","",MAX(0,ROUND((IF(OR($K856="Closed",$K856="Canceled"),IF($P856="",$Q856,$P856),'Settings'!$B$8)-$B856)*24,1))),""))</f>
        <v/>
      </c>
      <c r="U856" s="44">
        <f>IF(COUNTA($A856:$R856)=0,"",IFERROR(VLOOKUP($I856,'Settings'!$A$12:$B$15,2,FALSE),""))</f>
        <v/>
      </c>
      <c r="V856" s="45">
        <f>IF(COUNTA($A856:$R856)=0,"",IFERROR(IF(OR($B856="",$U856=""),"",$B856+$U856/24),""))</f>
        <v/>
      </c>
      <c r="W856" s="25">
        <f>IF(COUNTA($A856:$R856)=0,"",IFERROR(IF($V856="","",IF(OR($K856="Closed",$K856="Canceled"),IF(IF($P856="",$Q856,$P856)&lt;=$V856,"Met","Missed"),IF('Settings'!$B$8&gt;$V856,"Overdue","Within Target"))),""))</f>
        <v/>
      </c>
      <c r="X856" s="46">
        <f>IF(COUNTA($A856:$R856)=0,"",IFERROR(ROUND($S856/60*'Settings'!$B$5,2),0))</f>
        <v/>
      </c>
      <c r="Y856" s="46">
        <f>IF(COUNTA($A856:$R856)=0,"",IFERROR($R856+$X856,0))</f>
        <v/>
      </c>
      <c r="Z856" s="25">
        <f>IF(COUNTA($A856:$R856)=0,"",IFERROR(IF(OR($K856="Closed",$K856="Canceled"),"No",IF($O856="","Missing Due Date",IF(INT($O856)&lt;INT('Settings'!$B$8),"Overdue",IF(INT($O856)=INT('Settings'!$B$8),"Due Today",IF(INT($O856)&lt;=INT('Settings'!$B$8)+'Settings'!$B$6,"Due Soon","Upcoming"))))),"Check date"))</f>
        <v/>
      </c>
      <c r="AA856" s="27">
        <f>IF(COUNTA($A856:$R856)=0,"",IF($A856="","Missing ID",IF(COUNTIF($A$5:$A$1004,$A856)&gt;1,"Duplicate ID",IF(OR($B856="",$C856="",$D856="",$H856="",$I856="",$K856="",$L856="",$Q856=""),"Missing required field",IF(AND($K856="Closed",$P856=""),"Closed without Resolved At",IF(AND($P856&lt;&gt;"",$P856&lt;$B856),"Resolved before Reported",IF(AND($Q856&lt;&gt;"",$Q856&lt;$B856),"Last Updated before Reported","OK")))))))</f>
        <v/>
      </c>
    </row>
    <row r="857">
      <c r="A857" s="17" t="n"/>
      <c r="B857" s="41" t="n"/>
      <c r="C857" s="42" t="n"/>
      <c r="D857" s="17" t="n"/>
      <c r="E857" s="20" t="n"/>
      <c r="F857" s="17" t="n"/>
      <c r="G857" s="17" t="n"/>
      <c r="H857" s="17" t="n"/>
      <c r="I857" s="17" t="n"/>
      <c r="J857" s="41" t="n"/>
      <c r="K857" s="17" t="n"/>
      <c r="L857" s="17" t="n"/>
      <c r="M857" s="17" t="n"/>
      <c r="N857" s="20" t="n"/>
      <c r="O857" s="42" t="n"/>
      <c r="P857" s="41" t="n"/>
      <c r="Q857" s="41" t="n"/>
      <c r="R857" s="43" t="n"/>
      <c r="S857" s="22">
        <f>IF(COUNTA($A857:$R857)=0,"",IFERROR(IF($J857="","",MAX(0,ROUND((IF(OR($K857="Closed",$K857="Canceled"),IF($P857="",$Q857,$P857),'Settings'!$B$8)-$J857)*1440,0))),""))</f>
        <v/>
      </c>
      <c r="T857" s="44">
        <f>IF(COUNTA($A857:$R857)=0,"",IFERROR(IF($B857="","",MAX(0,ROUND((IF(OR($K857="Closed",$K857="Canceled"),IF($P857="",$Q857,$P857),'Settings'!$B$8)-$B857)*24,1))),""))</f>
        <v/>
      </c>
      <c r="U857" s="44">
        <f>IF(COUNTA($A857:$R857)=0,"",IFERROR(VLOOKUP($I857,'Settings'!$A$12:$B$15,2,FALSE),""))</f>
        <v/>
      </c>
      <c r="V857" s="45">
        <f>IF(COUNTA($A857:$R857)=0,"",IFERROR(IF(OR($B857="",$U857=""),"",$B857+$U857/24),""))</f>
        <v/>
      </c>
      <c r="W857" s="25">
        <f>IF(COUNTA($A857:$R857)=0,"",IFERROR(IF($V857="","",IF(OR($K857="Closed",$K857="Canceled"),IF(IF($P857="",$Q857,$P857)&lt;=$V857,"Met","Missed"),IF('Settings'!$B$8&gt;$V857,"Overdue","Within Target"))),""))</f>
        <v/>
      </c>
      <c r="X857" s="46">
        <f>IF(COUNTA($A857:$R857)=0,"",IFERROR(ROUND($S857/60*'Settings'!$B$5,2),0))</f>
        <v/>
      </c>
      <c r="Y857" s="46">
        <f>IF(COUNTA($A857:$R857)=0,"",IFERROR($R857+$X857,0))</f>
        <v/>
      </c>
      <c r="Z857" s="25">
        <f>IF(COUNTA($A857:$R857)=0,"",IFERROR(IF(OR($K857="Closed",$K857="Canceled"),"No",IF($O857="","Missing Due Date",IF(INT($O857)&lt;INT('Settings'!$B$8),"Overdue",IF(INT($O857)=INT('Settings'!$B$8),"Due Today",IF(INT($O857)&lt;=INT('Settings'!$B$8)+'Settings'!$B$6,"Due Soon","Upcoming"))))),"Check date"))</f>
        <v/>
      </c>
      <c r="AA857" s="27">
        <f>IF(COUNTA($A857:$R857)=0,"",IF($A857="","Missing ID",IF(COUNTIF($A$5:$A$1004,$A857)&gt;1,"Duplicate ID",IF(OR($B857="",$C857="",$D857="",$H857="",$I857="",$K857="",$L857="",$Q857=""),"Missing required field",IF(AND($K857="Closed",$P857=""),"Closed without Resolved At",IF(AND($P857&lt;&gt;"",$P857&lt;$B857),"Resolved before Reported",IF(AND($Q857&lt;&gt;"",$Q857&lt;$B857),"Last Updated before Reported","OK")))))))</f>
        <v/>
      </c>
    </row>
    <row r="858">
      <c r="A858" s="17" t="n"/>
      <c r="B858" s="41" t="n"/>
      <c r="C858" s="42" t="n"/>
      <c r="D858" s="17" t="n"/>
      <c r="E858" s="20" t="n"/>
      <c r="F858" s="17" t="n"/>
      <c r="G858" s="17" t="n"/>
      <c r="H858" s="17" t="n"/>
      <c r="I858" s="17" t="n"/>
      <c r="J858" s="41" t="n"/>
      <c r="K858" s="17" t="n"/>
      <c r="L858" s="17" t="n"/>
      <c r="M858" s="17" t="n"/>
      <c r="N858" s="20" t="n"/>
      <c r="O858" s="42" t="n"/>
      <c r="P858" s="41" t="n"/>
      <c r="Q858" s="41" t="n"/>
      <c r="R858" s="43" t="n"/>
      <c r="S858" s="22">
        <f>IF(COUNTA($A858:$R858)=0,"",IFERROR(IF($J858="","",MAX(0,ROUND((IF(OR($K858="Closed",$K858="Canceled"),IF($P858="",$Q858,$P858),'Settings'!$B$8)-$J858)*1440,0))),""))</f>
        <v/>
      </c>
      <c r="T858" s="44">
        <f>IF(COUNTA($A858:$R858)=0,"",IFERROR(IF($B858="","",MAX(0,ROUND((IF(OR($K858="Closed",$K858="Canceled"),IF($P858="",$Q858,$P858),'Settings'!$B$8)-$B858)*24,1))),""))</f>
        <v/>
      </c>
      <c r="U858" s="44">
        <f>IF(COUNTA($A858:$R858)=0,"",IFERROR(VLOOKUP($I858,'Settings'!$A$12:$B$15,2,FALSE),""))</f>
        <v/>
      </c>
      <c r="V858" s="45">
        <f>IF(COUNTA($A858:$R858)=0,"",IFERROR(IF(OR($B858="",$U858=""),"",$B858+$U858/24),""))</f>
        <v/>
      </c>
      <c r="W858" s="25">
        <f>IF(COUNTA($A858:$R858)=0,"",IFERROR(IF($V858="","",IF(OR($K858="Closed",$K858="Canceled"),IF(IF($P858="",$Q858,$P858)&lt;=$V858,"Met","Missed"),IF('Settings'!$B$8&gt;$V858,"Overdue","Within Target"))),""))</f>
        <v/>
      </c>
      <c r="X858" s="46">
        <f>IF(COUNTA($A858:$R858)=0,"",IFERROR(ROUND($S858/60*'Settings'!$B$5,2),0))</f>
        <v/>
      </c>
      <c r="Y858" s="46">
        <f>IF(COUNTA($A858:$R858)=0,"",IFERROR($R858+$X858,0))</f>
        <v/>
      </c>
      <c r="Z858" s="25">
        <f>IF(COUNTA($A858:$R858)=0,"",IFERROR(IF(OR($K858="Closed",$K858="Canceled"),"No",IF($O858="","Missing Due Date",IF(INT($O858)&lt;INT('Settings'!$B$8),"Overdue",IF(INT($O858)=INT('Settings'!$B$8),"Due Today",IF(INT($O858)&lt;=INT('Settings'!$B$8)+'Settings'!$B$6,"Due Soon","Upcoming"))))),"Check date"))</f>
        <v/>
      </c>
      <c r="AA858" s="27">
        <f>IF(COUNTA($A858:$R858)=0,"",IF($A858="","Missing ID",IF(COUNTIF($A$5:$A$1004,$A858)&gt;1,"Duplicate ID",IF(OR($B858="",$C858="",$D858="",$H858="",$I858="",$K858="",$L858="",$Q858=""),"Missing required field",IF(AND($K858="Closed",$P858=""),"Closed without Resolved At",IF(AND($P858&lt;&gt;"",$P858&lt;$B858),"Resolved before Reported",IF(AND($Q858&lt;&gt;"",$Q858&lt;$B858),"Last Updated before Reported","OK")))))))</f>
        <v/>
      </c>
    </row>
    <row r="859">
      <c r="A859" s="17" t="n"/>
      <c r="B859" s="41" t="n"/>
      <c r="C859" s="42" t="n"/>
      <c r="D859" s="17" t="n"/>
      <c r="E859" s="20" t="n"/>
      <c r="F859" s="17" t="n"/>
      <c r="G859" s="17" t="n"/>
      <c r="H859" s="17" t="n"/>
      <c r="I859" s="17" t="n"/>
      <c r="J859" s="41" t="n"/>
      <c r="K859" s="17" t="n"/>
      <c r="L859" s="17" t="n"/>
      <c r="M859" s="17" t="n"/>
      <c r="N859" s="20" t="n"/>
      <c r="O859" s="42" t="n"/>
      <c r="P859" s="41" t="n"/>
      <c r="Q859" s="41" t="n"/>
      <c r="R859" s="43" t="n"/>
      <c r="S859" s="22">
        <f>IF(COUNTA($A859:$R859)=0,"",IFERROR(IF($J859="","",MAX(0,ROUND((IF(OR($K859="Closed",$K859="Canceled"),IF($P859="",$Q859,$P859),'Settings'!$B$8)-$J859)*1440,0))),""))</f>
        <v/>
      </c>
      <c r="T859" s="44">
        <f>IF(COUNTA($A859:$R859)=0,"",IFERROR(IF($B859="","",MAX(0,ROUND((IF(OR($K859="Closed",$K859="Canceled"),IF($P859="",$Q859,$P859),'Settings'!$B$8)-$B859)*24,1))),""))</f>
        <v/>
      </c>
      <c r="U859" s="44">
        <f>IF(COUNTA($A859:$R859)=0,"",IFERROR(VLOOKUP($I859,'Settings'!$A$12:$B$15,2,FALSE),""))</f>
        <v/>
      </c>
      <c r="V859" s="45">
        <f>IF(COUNTA($A859:$R859)=0,"",IFERROR(IF(OR($B859="",$U859=""),"",$B859+$U859/24),""))</f>
        <v/>
      </c>
      <c r="W859" s="25">
        <f>IF(COUNTA($A859:$R859)=0,"",IFERROR(IF($V859="","",IF(OR($K859="Closed",$K859="Canceled"),IF(IF($P859="",$Q859,$P859)&lt;=$V859,"Met","Missed"),IF('Settings'!$B$8&gt;$V859,"Overdue","Within Target"))),""))</f>
        <v/>
      </c>
      <c r="X859" s="46">
        <f>IF(COUNTA($A859:$R859)=0,"",IFERROR(ROUND($S859/60*'Settings'!$B$5,2),0))</f>
        <v/>
      </c>
      <c r="Y859" s="46">
        <f>IF(COUNTA($A859:$R859)=0,"",IFERROR($R859+$X859,0))</f>
        <v/>
      </c>
      <c r="Z859" s="25">
        <f>IF(COUNTA($A859:$R859)=0,"",IFERROR(IF(OR($K859="Closed",$K859="Canceled"),"No",IF($O859="","Missing Due Date",IF(INT($O859)&lt;INT('Settings'!$B$8),"Overdue",IF(INT($O859)=INT('Settings'!$B$8),"Due Today",IF(INT($O859)&lt;=INT('Settings'!$B$8)+'Settings'!$B$6,"Due Soon","Upcoming"))))),"Check date"))</f>
        <v/>
      </c>
      <c r="AA859" s="27">
        <f>IF(COUNTA($A859:$R859)=0,"",IF($A859="","Missing ID",IF(COUNTIF($A$5:$A$1004,$A859)&gt;1,"Duplicate ID",IF(OR($B859="",$C859="",$D859="",$H859="",$I859="",$K859="",$L859="",$Q859=""),"Missing required field",IF(AND($K859="Closed",$P859=""),"Closed without Resolved At",IF(AND($P859&lt;&gt;"",$P859&lt;$B859),"Resolved before Reported",IF(AND($Q859&lt;&gt;"",$Q859&lt;$B859),"Last Updated before Reported","OK")))))))</f>
        <v/>
      </c>
    </row>
    <row r="860">
      <c r="A860" s="17" t="n"/>
      <c r="B860" s="41" t="n"/>
      <c r="C860" s="42" t="n"/>
      <c r="D860" s="17" t="n"/>
      <c r="E860" s="20" t="n"/>
      <c r="F860" s="17" t="n"/>
      <c r="G860" s="17" t="n"/>
      <c r="H860" s="17" t="n"/>
      <c r="I860" s="17" t="n"/>
      <c r="J860" s="41" t="n"/>
      <c r="K860" s="17" t="n"/>
      <c r="L860" s="17" t="n"/>
      <c r="M860" s="17" t="n"/>
      <c r="N860" s="20" t="n"/>
      <c r="O860" s="42" t="n"/>
      <c r="P860" s="41" t="n"/>
      <c r="Q860" s="41" t="n"/>
      <c r="R860" s="43" t="n"/>
      <c r="S860" s="22">
        <f>IF(COUNTA($A860:$R860)=0,"",IFERROR(IF($J860="","",MAX(0,ROUND((IF(OR($K860="Closed",$K860="Canceled"),IF($P860="",$Q860,$P860),'Settings'!$B$8)-$J860)*1440,0))),""))</f>
        <v/>
      </c>
      <c r="T860" s="44">
        <f>IF(COUNTA($A860:$R860)=0,"",IFERROR(IF($B860="","",MAX(0,ROUND((IF(OR($K860="Closed",$K860="Canceled"),IF($P860="",$Q860,$P860),'Settings'!$B$8)-$B860)*24,1))),""))</f>
        <v/>
      </c>
      <c r="U860" s="44">
        <f>IF(COUNTA($A860:$R860)=0,"",IFERROR(VLOOKUP($I860,'Settings'!$A$12:$B$15,2,FALSE),""))</f>
        <v/>
      </c>
      <c r="V860" s="45">
        <f>IF(COUNTA($A860:$R860)=0,"",IFERROR(IF(OR($B860="",$U860=""),"",$B860+$U860/24),""))</f>
        <v/>
      </c>
      <c r="W860" s="25">
        <f>IF(COUNTA($A860:$R860)=0,"",IFERROR(IF($V860="","",IF(OR($K860="Closed",$K860="Canceled"),IF(IF($P860="",$Q860,$P860)&lt;=$V860,"Met","Missed"),IF('Settings'!$B$8&gt;$V860,"Overdue","Within Target"))),""))</f>
        <v/>
      </c>
      <c r="X860" s="46">
        <f>IF(COUNTA($A860:$R860)=0,"",IFERROR(ROUND($S860/60*'Settings'!$B$5,2),0))</f>
        <v/>
      </c>
      <c r="Y860" s="46">
        <f>IF(COUNTA($A860:$R860)=0,"",IFERROR($R860+$X860,0))</f>
        <v/>
      </c>
      <c r="Z860" s="25">
        <f>IF(COUNTA($A860:$R860)=0,"",IFERROR(IF(OR($K860="Closed",$K860="Canceled"),"No",IF($O860="","Missing Due Date",IF(INT($O860)&lt;INT('Settings'!$B$8),"Overdue",IF(INT($O860)=INT('Settings'!$B$8),"Due Today",IF(INT($O860)&lt;=INT('Settings'!$B$8)+'Settings'!$B$6,"Due Soon","Upcoming"))))),"Check date"))</f>
        <v/>
      </c>
      <c r="AA860" s="27">
        <f>IF(COUNTA($A860:$R860)=0,"",IF($A860="","Missing ID",IF(COUNTIF($A$5:$A$1004,$A860)&gt;1,"Duplicate ID",IF(OR($B860="",$C860="",$D860="",$H860="",$I860="",$K860="",$L860="",$Q860=""),"Missing required field",IF(AND($K860="Closed",$P860=""),"Closed without Resolved At",IF(AND($P860&lt;&gt;"",$P860&lt;$B860),"Resolved before Reported",IF(AND($Q860&lt;&gt;"",$Q860&lt;$B860),"Last Updated before Reported","OK")))))))</f>
        <v/>
      </c>
    </row>
    <row r="861">
      <c r="A861" s="17" t="n"/>
      <c r="B861" s="41" t="n"/>
      <c r="C861" s="42" t="n"/>
      <c r="D861" s="17" t="n"/>
      <c r="E861" s="20" t="n"/>
      <c r="F861" s="17" t="n"/>
      <c r="G861" s="17" t="n"/>
      <c r="H861" s="17" t="n"/>
      <c r="I861" s="17" t="n"/>
      <c r="J861" s="41" t="n"/>
      <c r="K861" s="17" t="n"/>
      <c r="L861" s="17" t="n"/>
      <c r="M861" s="17" t="n"/>
      <c r="N861" s="20" t="n"/>
      <c r="O861" s="42" t="n"/>
      <c r="P861" s="41" t="n"/>
      <c r="Q861" s="41" t="n"/>
      <c r="R861" s="43" t="n"/>
      <c r="S861" s="22">
        <f>IF(COUNTA($A861:$R861)=0,"",IFERROR(IF($J861="","",MAX(0,ROUND((IF(OR($K861="Closed",$K861="Canceled"),IF($P861="",$Q861,$P861),'Settings'!$B$8)-$J861)*1440,0))),""))</f>
        <v/>
      </c>
      <c r="T861" s="44">
        <f>IF(COUNTA($A861:$R861)=0,"",IFERROR(IF($B861="","",MAX(0,ROUND((IF(OR($K861="Closed",$K861="Canceled"),IF($P861="",$Q861,$P861),'Settings'!$B$8)-$B861)*24,1))),""))</f>
        <v/>
      </c>
      <c r="U861" s="44">
        <f>IF(COUNTA($A861:$R861)=0,"",IFERROR(VLOOKUP($I861,'Settings'!$A$12:$B$15,2,FALSE),""))</f>
        <v/>
      </c>
      <c r="V861" s="45">
        <f>IF(COUNTA($A861:$R861)=0,"",IFERROR(IF(OR($B861="",$U861=""),"",$B861+$U861/24),""))</f>
        <v/>
      </c>
      <c r="W861" s="25">
        <f>IF(COUNTA($A861:$R861)=0,"",IFERROR(IF($V861="","",IF(OR($K861="Closed",$K861="Canceled"),IF(IF($P861="",$Q861,$P861)&lt;=$V861,"Met","Missed"),IF('Settings'!$B$8&gt;$V861,"Overdue","Within Target"))),""))</f>
        <v/>
      </c>
      <c r="X861" s="46">
        <f>IF(COUNTA($A861:$R861)=0,"",IFERROR(ROUND($S861/60*'Settings'!$B$5,2),0))</f>
        <v/>
      </c>
      <c r="Y861" s="46">
        <f>IF(COUNTA($A861:$R861)=0,"",IFERROR($R861+$X861,0))</f>
        <v/>
      </c>
      <c r="Z861" s="25">
        <f>IF(COUNTA($A861:$R861)=0,"",IFERROR(IF(OR($K861="Closed",$K861="Canceled"),"No",IF($O861="","Missing Due Date",IF(INT($O861)&lt;INT('Settings'!$B$8),"Overdue",IF(INT($O861)=INT('Settings'!$B$8),"Due Today",IF(INT($O861)&lt;=INT('Settings'!$B$8)+'Settings'!$B$6,"Due Soon","Upcoming"))))),"Check date"))</f>
        <v/>
      </c>
      <c r="AA861" s="27">
        <f>IF(COUNTA($A861:$R861)=0,"",IF($A861="","Missing ID",IF(COUNTIF($A$5:$A$1004,$A861)&gt;1,"Duplicate ID",IF(OR($B861="",$C861="",$D861="",$H861="",$I861="",$K861="",$L861="",$Q861=""),"Missing required field",IF(AND($K861="Closed",$P861=""),"Closed without Resolved At",IF(AND($P861&lt;&gt;"",$P861&lt;$B861),"Resolved before Reported",IF(AND($Q861&lt;&gt;"",$Q861&lt;$B861),"Last Updated before Reported","OK")))))))</f>
        <v/>
      </c>
    </row>
    <row r="862">
      <c r="A862" s="17" t="n"/>
      <c r="B862" s="41" t="n"/>
      <c r="C862" s="42" t="n"/>
      <c r="D862" s="17" t="n"/>
      <c r="E862" s="20" t="n"/>
      <c r="F862" s="17" t="n"/>
      <c r="G862" s="17" t="n"/>
      <c r="H862" s="17" t="n"/>
      <c r="I862" s="17" t="n"/>
      <c r="J862" s="41" t="n"/>
      <c r="K862" s="17" t="n"/>
      <c r="L862" s="17" t="n"/>
      <c r="M862" s="17" t="n"/>
      <c r="N862" s="20" t="n"/>
      <c r="O862" s="42" t="n"/>
      <c r="P862" s="41" t="n"/>
      <c r="Q862" s="41" t="n"/>
      <c r="R862" s="43" t="n"/>
      <c r="S862" s="22">
        <f>IF(COUNTA($A862:$R862)=0,"",IFERROR(IF($J862="","",MAX(0,ROUND((IF(OR($K862="Closed",$K862="Canceled"),IF($P862="",$Q862,$P862),'Settings'!$B$8)-$J862)*1440,0))),""))</f>
        <v/>
      </c>
      <c r="T862" s="44">
        <f>IF(COUNTA($A862:$R862)=0,"",IFERROR(IF($B862="","",MAX(0,ROUND((IF(OR($K862="Closed",$K862="Canceled"),IF($P862="",$Q862,$P862),'Settings'!$B$8)-$B862)*24,1))),""))</f>
        <v/>
      </c>
      <c r="U862" s="44">
        <f>IF(COUNTA($A862:$R862)=0,"",IFERROR(VLOOKUP($I862,'Settings'!$A$12:$B$15,2,FALSE),""))</f>
        <v/>
      </c>
      <c r="V862" s="45">
        <f>IF(COUNTA($A862:$R862)=0,"",IFERROR(IF(OR($B862="",$U862=""),"",$B862+$U862/24),""))</f>
        <v/>
      </c>
      <c r="W862" s="25">
        <f>IF(COUNTA($A862:$R862)=0,"",IFERROR(IF($V862="","",IF(OR($K862="Closed",$K862="Canceled"),IF(IF($P862="",$Q862,$P862)&lt;=$V862,"Met","Missed"),IF('Settings'!$B$8&gt;$V862,"Overdue","Within Target"))),""))</f>
        <v/>
      </c>
      <c r="X862" s="46">
        <f>IF(COUNTA($A862:$R862)=0,"",IFERROR(ROUND($S862/60*'Settings'!$B$5,2),0))</f>
        <v/>
      </c>
      <c r="Y862" s="46">
        <f>IF(COUNTA($A862:$R862)=0,"",IFERROR($R862+$X862,0))</f>
        <v/>
      </c>
      <c r="Z862" s="25">
        <f>IF(COUNTA($A862:$R862)=0,"",IFERROR(IF(OR($K862="Closed",$K862="Canceled"),"No",IF($O862="","Missing Due Date",IF(INT($O862)&lt;INT('Settings'!$B$8),"Overdue",IF(INT($O862)=INT('Settings'!$B$8),"Due Today",IF(INT($O862)&lt;=INT('Settings'!$B$8)+'Settings'!$B$6,"Due Soon","Upcoming"))))),"Check date"))</f>
        <v/>
      </c>
      <c r="AA862" s="27">
        <f>IF(COUNTA($A862:$R862)=0,"",IF($A862="","Missing ID",IF(COUNTIF($A$5:$A$1004,$A862)&gt;1,"Duplicate ID",IF(OR($B862="",$C862="",$D862="",$H862="",$I862="",$K862="",$L862="",$Q862=""),"Missing required field",IF(AND($K862="Closed",$P862=""),"Closed without Resolved At",IF(AND($P862&lt;&gt;"",$P862&lt;$B862),"Resolved before Reported",IF(AND($Q862&lt;&gt;"",$Q862&lt;$B862),"Last Updated before Reported","OK")))))))</f>
        <v/>
      </c>
    </row>
    <row r="863">
      <c r="A863" s="17" t="n"/>
      <c r="B863" s="41" t="n"/>
      <c r="C863" s="42" t="n"/>
      <c r="D863" s="17" t="n"/>
      <c r="E863" s="20" t="n"/>
      <c r="F863" s="17" t="n"/>
      <c r="G863" s="17" t="n"/>
      <c r="H863" s="17" t="n"/>
      <c r="I863" s="17" t="n"/>
      <c r="J863" s="41" t="n"/>
      <c r="K863" s="17" t="n"/>
      <c r="L863" s="17" t="n"/>
      <c r="M863" s="17" t="n"/>
      <c r="N863" s="20" t="n"/>
      <c r="O863" s="42" t="n"/>
      <c r="P863" s="41" t="n"/>
      <c r="Q863" s="41" t="n"/>
      <c r="R863" s="43" t="n"/>
      <c r="S863" s="22">
        <f>IF(COUNTA($A863:$R863)=0,"",IFERROR(IF($J863="","",MAX(0,ROUND((IF(OR($K863="Closed",$K863="Canceled"),IF($P863="",$Q863,$P863),'Settings'!$B$8)-$J863)*1440,0))),""))</f>
        <v/>
      </c>
      <c r="T863" s="44">
        <f>IF(COUNTA($A863:$R863)=0,"",IFERROR(IF($B863="","",MAX(0,ROUND((IF(OR($K863="Closed",$K863="Canceled"),IF($P863="",$Q863,$P863),'Settings'!$B$8)-$B863)*24,1))),""))</f>
        <v/>
      </c>
      <c r="U863" s="44">
        <f>IF(COUNTA($A863:$R863)=0,"",IFERROR(VLOOKUP($I863,'Settings'!$A$12:$B$15,2,FALSE),""))</f>
        <v/>
      </c>
      <c r="V863" s="45">
        <f>IF(COUNTA($A863:$R863)=0,"",IFERROR(IF(OR($B863="",$U863=""),"",$B863+$U863/24),""))</f>
        <v/>
      </c>
      <c r="W863" s="25">
        <f>IF(COUNTA($A863:$R863)=0,"",IFERROR(IF($V863="","",IF(OR($K863="Closed",$K863="Canceled"),IF(IF($P863="",$Q863,$P863)&lt;=$V863,"Met","Missed"),IF('Settings'!$B$8&gt;$V863,"Overdue","Within Target"))),""))</f>
        <v/>
      </c>
      <c r="X863" s="46">
        <f>IF(COUNTA($A863:$R863)=0,"",IFERROR(ROUND($S863/60*'Settings'!$B$5,2),0))</f>
        <v/>
      </c>
      <c r="Y863" s="46">
        <f>IF(COUNTA($A863:$R863)=0,"",IFERROR($R863+$X863,0))</f>
        <v/>
      </c>
      <c r="Z863" s="25">
        <f>IF(COUNTA($A863:$R863)=0,"",IFERROR(IF(OR($K863="Closed",$K863="Canceled"),"No",IF($O863="","Missing Due Date",IF(INT($O863)&lt;INT('Settings'!$B$8),"Overdue",IF(INT($O863)=INT('Settings'!$B$8),"Due Today",IF(INT($O863)&lt;=INT('Settings'!$B$8)+'Settings'!$B$6,"Due Soon","Upcoming"))))),"Check date"))</f>
        <v/>
      </c>
      <c r="AA863" s="27">
        <f>IF(COUNTA($A863:$R863)=0,"",IF($A863="","Missing ID",IF(COUNTIF($A$5:$A$1004,$A863)&gt;1,"Duplicate ID",IF(OR($B863="",$C863="",$D863="",$H863="",$I863="",$K863="",$L863="",$Q863=""),"Missing required field",IF(AND($K863="Closed",$P863=""),"Closed without Resolved At",IF(AND($P863&lt;&gt;"",$P863&lt;$B863),"Resolved before Reported",IF(AND($Q863&lt;&gt;"",$Q863&lt;$B863),"Last Updated before Reported","OK")))))))</f>
        <v/>
      </c>
    </row>
    <row r="864">
      <c r="A864" s="17" t="n"/>
      <c r="B864" s="41" t="n"/>
      <c r="C864" s="42" t="n"/>
      <c r="D864" s="17" t="n"/>
      <c r="E864" s="20" t="n"/>
      <c r="F864" s="17" t="n"/>
      <c r="G864" s="17" t="n"/>
      <c r="H864" s="17" t="n"/>
      <c r="I864" s="17" t="n"/>
      <c r="J864" s="41" t="n"/>
      <c r="K864" s="17" t="n"/>
      <c r="L864" s="17" t="n"/>
      <c r="M864" s="17" t="n"/>
      <c r="N864" s="20" t="n"/>
      <c r="O864" s="42" t="n"/>
      <c r="P864" s="41" t="n"/>
      <c r="Q864" s="41" t="n"/>
      <c r="R864" s="43" t="n"/>
      <c r="S864" s="22">
        <f>IF(COUNTA($A864:$R864)=0,"",IFERROR(IF($J864="","",MAX(0,ROUND((IF(OR($K864="Closed",$K864="Canceled"),IF($P864="",$Q864,$P864),'Settings'!$B$8)-$J864)*1440,0))),""))</f>
        <v/>
      </c>
      <c r="T864" s="44">
        <f>IF(COUNTA($A864:$R864)=0,"",IFERROR(IF($B864="","",MAX(0,ROUND((IF(OR($K864="Closed",$K864="Canceled"),IF($P864="",$Q864,$P864),'Settings'!$B$8)-$B864)*24,1))),""))</f>
        <v/>
      </c>
      <c r="U864" s="44">
        <f>IF(COUNTA($A864:$R864)=0,"",IFERROR(VLOOKUP($I864,'Settings'!$A$12:$B$15,2,FALSE),""))</f>
        <v/>
      </c>
      <c r="V864" s="45">
        <f>IF(COUNTA($A864:$R864)=0,"",IFERROR(IF(OR($B864="",$U864=""),"",$B864+$U864/24),""))</f>
        <v/>
      </c>
      <c r="W864" s="25">
        <f>IF(COUNTA($A864:$R864)=0,"",IFERROR(IF($V864="","",IF(OR($K864="Closed",$K864="Canceled"),IF(IF($P864="",$Q864,$P864)&lt;=$V864,"Met","Missed"),IF('Settings'!$B$8&gt;$V864,"Overdue","Within Target"))),""))</f>
        <v/>
      </c>
      <c r="X864" s="46">
        <f>IF(COUNTA($A864:$R864)=0,"",IFERROR(ROUND($S864/60*'Settings'!$B$5,2),0))</f>
        <v/>
      </c>
      <c r="Y864" s="46">
        <f>IF(COUNTA($A864:$R864)=0,"",IFERROR($R864+$X864,0))</f>
        <v/>
      </c>
      <c r="Z864" s="25">
        <f>IF(COUNTA($A864:$R864)=0,"",IFERROR(IF(OR($K864="Closed",$K864="Canceled"),"No",IF($O864="","Missing Due Date",IF(INT($O864)&lt;INT('Settings'!$B$8),"Overdue",IF(INT($O864)=INT('Settings'!$B$8),"Due Today",IF(INT($O864)&lt;=INT('Settings'!$B$8)+'Settings'!$B$6,"Due Soon","Upcoming"))))),"Check date"))</f>
        <v/>
      </c>
      <c r="AA864" s="27">
        <f>IF(COUNTA($A864:$R864)=0,"",IF($A864="","Missing ID",IF(COUNTIF($A$5:$A$1004,$A864)&gt;1,"Duplicate ID",IF(OR($B864="",$C864="",$D864="",$H864="",$I864="",$K864="",$L864="",$Q864=""),"Missing required field",IF(AND($K864="Closed",$P864=""),"Closed without Resolved At",IF(AND($P864&lt;&gt;"",$P864&lt;$B864),"Resolved before Reported",IF(AND($Q864&lt;&gt;"",$Q864&lt;$B864),"Last Updated before Reported","OK")))))))</f>
        <v/>
      </c>
    </row>
    <row r="865">
      <c r="A865" s="17" t="n"/>
      <c r="B865" s="41" t="n"/>
      <c r="C865" s="42" t="n"/>
      <c r="D865" s="17" t="n"/>
      <c r="E865" s="20" t="n"/>
      <c r="F865" s="17" t="n"/>
      <c r="G865" s="17" t="n"/>
      <c r="H865" s="17" t="n"/>
      <c r="I865" s="17" t="n"/>
      <c r="J865" s="41" t="n"/>
      <c r="K865" s="17" t="n"/>
      <c r="L865" s="17" t="n"/>
      <c r="M865" s="17" t="n"/>
      <c r="N865" s="20" t="n"/>
      <c r="O865" s="42" t="n"/>
      <c r="P865" s="41" t="n"/>
      <c r="Q865" s="41" t="n"/>
      <c r="R865" s="43" t="n"/>
      <c r="S865" s="22">
        <f>IF(COUNTA($A865:$R865)=0,"",IFERROR(IF($J865="","",MAX(0,ROUND((IF(OR($K865="Closed",$K865="Canceled"),IF($P865="",$Q865,$P865),'Settings'!$B$8)-$J865)*1440,0))),""))</f>
        <v/>
      </c>
      <c r="T865" s="44">
        <f>IF(COUNTA($A865:$R865)=0,"",IFERROR(IF($B865="","",MAX(0,ROUND((IF(OR($K865="Closed",$K865="Canceled"),IF($P865="",$Q865,$P865),'Settings'!$B$8)-$B865)*24,1))),""))</f>
        <v/>
      </c>
      <c r="U865" s="44">
        <f>IF(COUNTA($A865:$R865)=0,"",IFERROR(VLOOKUP($I865,'Settings'!$A$12:$B$15,2,FALSE),""))</f>
        <v/>
      </c>
      <c r="V865" s="45">
        <f>IF(COUNTA($A865:$R865)=0,"",IFERROR(IF(OR($B865="",$U865=""),"",$B865+$U865/24),""))</f>
        <v/>
      </c>
      <c r="W865" s="25">
        <f>IF(COUNTA($A865:$R865)=0,"",IFERROR(IF($V865="","",IF(OR($K865="Closed",$K865="Canceled"),IF(IF($P865="",$Q865,$P865)&lt;=$V865,"Met","Missed"),IF('Settings'!$B$8&gt;$V865,"Overdue","Within Target"))),""))</f>
        <v/>
      </c>
      <c r="X865" s="46">
        <f>IF(COUNTA($A865:$R865)=0,"",IFERROR(ROUND($S865/60*'Settings'!$B$5,2),0))</f>
        <v/>
      </c>
      <c r="Y865" s="46">
        <f>IF(COUNTA($A865:$R865)=0,"",IFERROR($R865+$X865,0))</f>
        <v/>
      </c>
      <c r="Z865" s="25">
        <f>IF(COUNTA($A865:$R865)=0,"",IFERROR(IF(OR($K865="Closed",$K865="Canceled"),"No",IF($O865="","Missing Due Date",IF(INT($O865)&lt;INT('Settings'!$B$8),"Overdue",IF(INT($O865)=INT('Settings'!$B$8),"Due Today",IF(INT($O865)&lt;=INT('Settings'!$B$8)+'Settings'!$B$6,"Due Soon","Upcoming"))))),"Check date"))</f>
        <v/>
      </c>
      <c r="AA865" s="27">
        <f>IF(COUNTA($A865:$R865)=0,"",IF($A865="","Missing ID",IF(COUNTIF($A$5:$A$1004,$A865)&gt;1,"Duplicate ID",IF(OR($B865="",$C865="",$D865="",$H865="",$I865="",$K865="",$L865="",$Q865=""),"Missing required field",IF(AND($K865="Closed",$P865=""),"Closed without Resolved At",IF(AND($P865&lt;&gt;"",$P865&lt;$B865),"Resolved before Reported",IF(AND($Q865&lt;&gt;"",$Q865&lt;$B865),"Last Updated before Reported","OK")))))))</f>
        <v/>
      </c>
    </row>
    <row r="866">
      <c r="A866" s="17" t="n"/>
      <c r="B866" s="41" t="n"/>
      <c r="C866" s="42" t="n"/>
      <c r="D866" s="17" t="n"/>
      <c r="E866" s="20" t="n"/>
      <c r="F866" s="17" t="n"/>
      <c r="G866" s="17" t="n"/>
      <c r="H866" s="17" t="n"/>
      <c r="I866" s="17" t="n"/>
      <c r="J866" s="41" t="n"/>
      <c r="K866" s="17" t="n"/>
      <c r="L866" s="17" t="n"/>
      <c r="M866" s="17" t="n"/>
      <c r="N866" s="20" t="n"/>
      <c r="O866" s="42" t="n"/>
      <c r="P866" s="41" t="n"/>
      <c r="Q866" s="41" t="n"/>
      <c r="R866" s="43" t="n"/>
      <c r="S866" s="22">
        <f>IF(COUNTA($A866:$R866)=0,"",IFERROR(IF($J866="","",MAX(0,ROUND((IF(OR($K866="Closed",$K866="Canceled"),IF($P866="",$Q866,$P866),'Settings'!$B$8)-$J866)*1440,0))),""))</f>
        <v/>
      </c>
      <c r="T866" s="44">
        <f>IF(COUNTA($A866:$R866)=0,"",IFERROR(IF($B866="","",MAX(0,ROUND((IF(OR($K866="Closed",$K866="Canceled"),IF($P866="",$Q866,$P866),'Settings'!$B$8)-$B866)*24,1))),""))</f>
        <v/>
      </c>
      <c r="U866" s="44">
        <f>IF(COUNTA($A866:$R866)=0,"",IFERROR(VLOOKUP($I866,'Settings'!$A$12:$B$15,2,FALSE),""))</f>
        <v/>
      </c>
      <c r="V866" s="45">
        <f>IF(COUNTA($A866:$R866)=0,"",IFERROR(IF(OR($B866="",$U866=""),"",$B866+$U866/24),""))</f>
        <v/>
      </c>
      <c r="W866" s="25">
        <f>IF(COUNTA($A866:$R866)=0,"",IFERROR(IF($V866="","",IF(OR($K866="Closed",$K866="Canceled"),IF(IF($P866="",$Q866,$P866)&lt;=$V866,"Met","Missed"),IF('Settings'!$B$8&gt;$V866,"Overdue","Within Target"))),""))</f>
        <v/>
      </c>
      <c r="X866" s="46">
        <f>IF(COUNTA($A866:$R866)=0,"",IFERROR(ROUND($S866/60*'Settings'!$B$5,2),0))</f>
        <v/>
      </c>
      <c r="Y866" s="46">
        <f>IF(COUNTA($A866:$R866)=0,"",IFERROR($R866+$X866,0))</f>
        <v/>
      </c>
      <c r="Z866" s="25">
        <f>IF(COUNTA($A866:$R866)=0,"",IFERROR(IF(OR($K866="Closed",$K866="Canceled"),"No",IF($O866="","Missing Due Date",IF(INT($O866)&lt;INT('Settings'!$B$8),"Overdue",IF(INT($O866)=INT('Settings'!$B$8),"Due Today",IF(INT($O866)&lt;=INT('Settings'!$B$8)+'Settings'!$B$6,"Due Soon","Upcoming"))))),"Check date"))</f>
        <v/>
      </c>
      <c r="AA866" s="27">
        <f>IF(COUNTA($A866:$R866)=0,"",IF($A866="","Missing ID",IF(COUNTIF($A$5:$A$1004,$A866)&gt;1,"Duplicate ID",IF(OR($B866="",$C866="",$D866="",$H866="",$I866="",$K866="",$L866="",$Q866=""),"Missing required field",IF(AND($K866="Closed",$P866=""),"Closed without Resolved At",IF(AND($P866&lt;&gt;"",$P866&lt;$B866),"Resolved before Reported",IF(AND($Q866&lt;&gt;"",$Q866&lt;$B866),"Last Updated before Reported","OK")))))))</f>
        <v/>
      </c>
    </row>
    <row r="867">
      <c r="A867" s="17" t="n"/>
      <c r="B867" s="41" t="n"/>
      <c r="C867" s="42" t="n"/>
      <c r="D867" s="17" t="n"/>
      <c r="E867" s="20" t="n"/>
      <c r="F867" s="17" t="n"/>
      <c r="G867" s="17" t="n"/>
      <c r="H867" s="17" t="n"/>
      <c r="I867" s="17" t="n"/>
      <c r="J867" s="41" t="n"/>
      <c r="K867" s="17" t="n"/>
      <c r="L867" s="17" t="n"/>
      <c r="M867" s="17" t="n"/>
      <c r="N867" s="20" t="n"/>
      <c r="O867" s="42" t="n"/>
      <c r="P867" s="41" t="n"/>
      <c r="Q867" s="41" t="n"/>
      <c r="R867" s="43" t="n"/>
      <c r="S867" s="22">
        <f>IF(COUNTA($A867:$R867)=0,"",IFERROR(IF($J867="","",MAX(0,ROUND((IF(OR($K867="Closed",$K867="Canceled"),IF($P867="",$Q867,$P867),'Settings'!$B$8)-$J867)*1440,0))),""))</f>
        <v/>
      </c>
      <c r="T867" s="44">
        <f>IF(COUNTA($A867:$R867)=0,"",IFERROR(IF($B867="","",MAX(0,ROUND((IF(OR($K867="Closed",$K867="Canceled"),IF($P867="",$Q867,$P867),'Settings'!$B$8)-$B867)*24,1))),""))</f>
        <v/>
      </c>
      <c r="U867" s="44">
        <f>IF(COUNTA($A867:$R867)=0,"",IFERROR(VLOOKUP($I867,'Settings'!$A$12:$B$15,2,FALSE),""))</f>
        <v/>
      </c>
      <c r="V867" s="45">
        <f>IF(COUNTA($A867:$R867)=0,"",IFERROR(IF(OR($B867="",$U867=""),"",$B867+$U867/24),""))</f>
        <v/>
      </c>
      <c r="W867" s="25">
        <f>IF(COUNTA($A867:$R867)=0,"",IFERROR(IF($V867="","",IF(OR($K867="Closed",$K867="Canceled"),IF(IF($P867="",$Q867,$P867)&lt;=$V867,"Met","Missed"),IF('Settings'!$B$8&gt;$V867,"Overdue","Within Target"))),""))</f>
        <v/>
      </c>
      <c r="X867" s="46">
        <f>IF(COUNTA($A867:$R867)=0,"",IFERROR(ROUND($S867/60*'Settings'!$B$5,2),0))</f>
        <v/>
      </c>
      <c r="Y867" s="46">
        <f>IF(COUNTA($A867:$R867)=0,"",IFERROR($R867+$X867,0))</f>
        <v/>
      </c>
      <c r="Z867" s="25">
        <f>IF(COUNTA($A867:$R867)=0,"",IFERROR(IF(OR($K867="Closed",$K867="Canceled"),"No",IF($O867="","Missing Due Date",IF(INT($O867)&lt;INT('Settings'!$B$8),"Overdue",IF(INT($O867)=INT('Settings'!$B$8),"Due Today",IF(INT($O867)&lt;=INT('Settings'!$B$8)+'Settings'!$B$6,"Due Soon","Upcoming"))))),"Check date"))</f>
        <v/>
      </c>
      <c r="AA867" s="27">
        <f>IF(COUNTA($A867:$R867)=0,"",IF($A867="","Missing ID",IF(COUNTIF($A$5:$A$1004,$A867)&gt;1,"Duplicate ID",IF(OR($B867="",$C867="",$D867="",$H867="",$I867="",$K867="",$L867="",$Q867=""),"Missing required field",IF(AND($K867="Closed",$P867=""),"Closed without Resolved At",IF(AND($P867&lt;&gt;"",$P867&lt;$B867),"Resolved before Reported",IF(AND($Q867&lt;&gt;"",$Q867&lt;$B867),"Last Updated before Reported","OK")))))))</f>
        <v/>
      </c>
    </row>
    <row r="868">
      <c r="A868" s="17" t="n"/>
      <c r="B868" s="41" t="n"/>
      <c r="C868" s="42" t="n"/>
      <c r="D868" s="17" t="n"/>
      <c r="E868" s="20" t="n"/>
      <c r="F868" s="17" t="n"/>
      <c r="G868" s="17" t="n"/>
      <c r="H868" s="17" t="n"/>
      <c r="I868" s="17" t="n"/>
      <c r="J868" s="41" t="n"/>
      <c r="K868" s="17" t="n"/>
      <c r="L868" s="17" t="n"/>
      <c r="M868" s="17" t="n"/>
      <c r="N868" s="20" t="n"/>
      <c r="O868" s="42" t="n"/>
      <c r="P868" s="41" t="n"/>
      <c r="Q868" s="41" t="n"/>
      <c r="R868" s="43" t="n"/>
      <c r="S868" s="22">
        <f>IF(COUNTA($A868:$R868)=0,"",IFERROR(IF($J868="","",MAX(0,ROUND((IF(OR($K868="Closed",$K868="Canceled"),IF($P868="",$Q868,$P868),'Settings'!$B$8)-$J868)*1440,0))),""))</f>
        <v/>
      </c>
      <c r="T868" s="44">
        <f>IF(COUNTA($A868:$R868)=0,"",IFERROR(IF($B868="","",MAX(0,ROUND((IF(OR($K868="Closed",$K868="Canceled"),IF($P868="",$Q868,$P868),'Settings'!$B$8)-$B868)*24,1))),""))</f>
        <v/>
      </c>
      <c r="U868" s="44">
        <f>IF(COUNTA($A868:$R868)=0,"",IFERROR(VLOOKUP($I868,'Settings'!$A$12:$B$15,2,FALSE),""))</f>
        <v/>
      </c>
      <c r="V868" s="45">
        <f>IF(COUNTA($A868:$R868)=0,"",IFERROR(IF(OR($B868="",$U868=""),"",$B868+$U868/24),""))</f>
        <v/>
      </c>
      <c r="W868" s="25">
        <f>IF(COUNTA($A868:$R868)=0,"",IFERROR(IF($V868="","",IF(OR($K868="Closed",$K868="Canceled"),IF(IF($P868="",$Q868,$P868)&lt;=$V868,"Met","Missed"),IF('Settings'!$B$8&gt;$V868,"Overdue","Within Target"))),""))</f>
        <v/>
      </c>
      <c r="X868" s="46">
        <f>IF(COUNTA($A868:$R868)=0,"",IFERROR(ROUND($S868/60*'Settings'!$B$5,2),0))</f>
        <v/>
      </c>
      <c r="Y868" s="46">
        <f>IF(COUNTA($A868:$R868)=0,"",IFERROR($R868+$X868,0))</f>
        <v/>
      </c>
      <c r="Z868" s="25">
        <f>IF(COUNTA($A868:$R868)=0,"",IFERROR(IF(OR($K868="Closed",$K868="Canceled"),"No",IF($O868="","Missing Due Date",IF(INT($O868)&lt;INT('Settings'!$B$8),"Overdue",IF(INT($O868)=INT('Settings'!$B$8),"Due Today",IF(INT($O868)&lt;=INT('Settings'!$B$8)+'Settings'!$B$6,"Due Soon","Upcoming"))))),"Check date"))</f>
        <v/>
      </c>
      <c r="AA868" s="27">
        <f>IF(COUNTA($A868:$R868)=0,"",IF($A868="","Missing ID",IF(COUNTIF($A$5:$A$1004,$A868)&gt;1,"Duplicate ID",IF(OR($B868="",$C868="",$D868="",$H868="",$I868="",$K868="",$L868="",$Q868=""),"Missing required field",IF(AND($K868="Closed",$P868=""),"Closed without Resolved At",IF(AND($P868&lt;&gt;"",$P868&lt;$B868),"Resolved before Reported",IF(AND($Q868&lt;&gt;"",$Q868&lt;$B868),"Last Updated before Reported","OK")))))))</f>
        <v/>
      </c>
    </row>
    <row r="869">
      <c r="A869" s="17" t="n"/>
      <c r="B869" s="41" t="n"/>
      <c r="C869" s="42" t="n"/>
      <c r="D869" s="17" t="n"/>
      <c r="E869" s="20" t="n"/>
      <c r="F869" s="17" t="n"/>
      <c r="G869" s="17" t="n"/>
      <c r="H869" s="17" t="n"/>
      <c r="I869" s="17" t="n"/>
      <c r="J869" s="41" t="n"/>
      <c r="K869" s="17" t="n"/>
      <c r="L869" s="17" t="n"/>
      <c r="M869" s="17" t="n"/>
      <c r="N869" s="20" t="n"/>
      <c r="O869" s="42" t="n"/>
      <c r="P869" s="41" t="n"/>
      <c r="Q869" s="41" t="n"/>
      <c r="R869" s="43" t="n"/>
      <c r="S869" s="22">
        <f>IF(COUNTA($A869:$R869)=0,"",IFERROR(IF($J869="","",MAX(0,ROUND((IF(OR($K869="Closed",$K869="Canceled"),IF($P869="",$Q869,$P869),'Settings'!$B$8)-$J869)*1440,0))),""))</f>
        <v/>
      </c>
      <c r="T869" s="44">
        <f>IF(COUNTA($A869:$R869)=0,"",IFERROR(IF($B869="","",MAX(0,ROUND((IF(OR($K869="Closed",$K869="Canceled"),IF($P869="",$Q869,$P869),'Settings'!$B$8)-$B869)*24,1))),""))</f>
        <v/>
      </c>
      <c r="U869" s="44">
        <f>IF(COUNTA($A869:$R869)=0,"",IFERROR(VLOOKUP($I869,'Settings'!$A$12:$B$15,2,FALSE),""))</f>
        <v/>
      </c>
      <c r="V869" s="45">
        <f>IF(COUNTA($A869:$R869)=0,"",IFERROR(IF(OR($B869="",$U869=""),"",$B869+$U869/24),""))</f>
        <v/>
      </c>
      <c r="W869" s="25">
        <f>IF(COUNTA($A869:$R869)=0,"",IFERROR(IF($V869="","",IF(OR($K869="Closed",$K869="Canceled"),IF(IF($P869="",$Q869,$P869)&lt;=$V869,"Met","Missed"),IF('Settings'!$B$8&gt;$V869,"Overdue","Within Target"))),""))</f>
        <v/>
      </c>
      <c r="X869" s="46">
        <f>IF(COUNTA($A869:$R869)=0,"",IFERROR(ROUND($S869/60*'Settings'!$B$5,2),0))</f>
        <v/>
      </c>
      <c r="Y869" s="46">
        <f>IF(COUNTA($A869:$R869)=0,"",IFERROR($R869+$X869,0))</f>
        <v/>
      </c>
      <c r="Z869" s="25">
        <f>IF(COUNTA($A869:$R869)=0,"",IFERROR(IF(OR($K869="Closed",$K869="Canceled"),"No",IF($O869="","Missing Due Date",IF(INT($O869)&lt;INT('Settings'!$B$8),"Overdue",IF(INT($O869)=INT('Settings'!$B$8),"Due Today",IF(INT($O869)&lt;=INT('Settings'!$B$8)+'Settings'!$B$6,"Due Soon","Upcoming"))))),"Check date"))</f>
        <v/>
      </c>
      <c r="AA869" s="27">
        <f>IF(COUNTA($A869:$R869)=0,"",IF($A869="","Missing ID",IF(COUNTIF($A$5:$A$1004,$A869)&gt;1,"Duplicate ID",IF(OR($B869="",$C869="",$D869="",$H869="",$I869="",$K869="",$L869="",$Q869=""),"Missing required field",IF(AND($K869="Closed",$P869=""),"Closed without Resolved At",IF(AND($P869&lt;&gt;"",$P869&lt;$B869),"Resolved before Reported",IF(AND($Q869&lt;&gt;"",$Q869&lt;$B869),"Last Updated before Reported","OK")))))))</f>
        <v/>
      </c>
    </row>
    <row r="870">
      <c r="A870" s="17" t="n"/>
      <c r="B870" s="41" t="n"/>
      <c r="C870" s="42" t="n"/>
      <c r="D870" s="17" t="n"/>
      <c r="E870" s="20" t="n"/>
      <c r="F870" s="17" t="n"/>
      <c r="G870" s="17" t="n"/>
      <c r="H870" s="17" t="n"/>
      <c r="I870" s="17" t="n"/>
      <c r="J870" s="41" t="n"/>
      <c r="K870" s="17" t="n"/>
      <c r="L870" s="17" t="n"/>
      <c r="M870" s="17" t="n"/>
      <c r="N870" s="20" t="n"/>
      <c r="O870" s="42" t="n"/>
      <c r="P870" s="41" t="n"/>
      <c r="Q870" s="41" t="n"/>
      <c r="R870" s="43" t="n"/>
      <c r="S870" s="22">
        <f>IF(COUNTA($A870:$R870)=0,"",IFERROR(IF($J870="","",MAX(0,ROUND((IF(OR($K870="Closed",$K870="Canceled"),IF($P870="",$Q870,$P870),'Settings'!$B$8)-$J870)*1440,0))),""))</f>
        <v/>
      </c>
      <c r="T870" s="44">
        <f>IF(COUNTA($A870:$R870)=0,"",IFERROR(IF($B870="","",MAX(0,ROUND((IF(OR($K870="Closed",$K870="Canceled"),IF($P870="",$Q870,$P870),'Settings'!$B$8)-$B870)*24,1))),""))</f>
        <v/>
      </c>
      <c r="U870" s="44">
        <f>IF(COUNTA($A870:$R870)=0,"",IFERROR(VLOOKUP($I870,'Settings'!$A$12:$B$15,2,FALSE),""))</f>
        <v/>
      </c>
      <c r="V870" s="45">
        <f>IF(COUNTA($A870:$R870)=0,"",IFERROR(IF(OR($B870="",$U870=""),"",$B870+$U870/24),""))</f>
        <v/>
      </c>
      <c r="W870" s="25">
        <f>IF(COUNTA($A870:$R870)=0,"",IFERROR(IF($V870="","",IF(OR($K870="Closed",$K870="Canceled"),IF(IF($P870="",$Q870,$P870)&lt;=$V870,"Met","Missed"),IF('Settings'!$B$8&gt;$V870,"Overdue","Within Target"))),""))</f>
        <v/>
      </c>
      <c r="X870" s="46">
        <f>IF(COUNTA($A870:$R870)=0,"",IFERROR(ROUND($S870/60*'Settings'!$B$5,2),0))</f>
        <v/>
      </c>
      <c r="Y870" s="46">
        <f>IF(COUNTA($A870:$R870)=0,"",IFERROR($R870+$X870,0))</f>
        <v/>
      </c>
      <c r="Z870" s="25">
        <f>IF(COUNTA($A870:$R870)=0,"",IFERROR(IF(OR($K870="Closed",$K870="Canceled"),"No",IF($O870="","Missing Due Date",IF(INT($O870)&lt;INT('Settings'!$B$8),"Overdue",IF(INT($O870)=INT('Settings'!$B$8),"Due Today",IF(INT($O870)&lt;=INT('Settings'!$B$8)+'Settings'!$B$6,"Due Soon","Upcoming"))))),"Check date"))</f>
        <v/>
      </c>
      <c r="AA870" s="27">
        <f>IF(COUNTA($A870:$R870)=0,"",IF($A870="","Missing ID",IF(COUNTIF($A$5:$A$1004,$A870)&gt;1,"Duplicate ID",IF(OR($B870="",$C870="",$D870="",$H870="",$I870="",$K870="",$L870="",$Q870=""),"Missing required field",IF(AND($K870="Closed",$P870=""),"Closed without Resolved At",IF(AND($P870&lt;&gt;"",$P870&lt;$B870),"Resolved before Reported",IF(AND($Q870&lt;&gt;"",$Q870&lt;$B870),"Last Updated before Reported","OK")))))))</f>
        <v/>
      </c>
    </row>
    <row r="871">
      <c r="A871" s="17" t="n"/>
      <c r="B871" s="41" t="n"/>
      <c r="C871" s="42" t="n"/>
      <c r="D871" s="17" t="n"/>
      <c r="E871" s="20" t="n"/>
      <c r="F871" s="17" t="n"/>
      <c r="G871" s="17" t="n"/>
      <c r="H871" s="17" t="n"/>
      <c r="I871" s="17" t="n"/>
      <c r="J871" s="41" t="n"/>
      <c r="K871" s="17" t="n"/>
      <c r="L871" s="17" t="n"/>
      <c r="M871" s="17" t="n"/>
      <c r="N871" s="20" t="n"/>
      <c r="O871" s="42" t="n"/>
      <c r="P871" s="41" t="n"/>
      <c r="Q871" s="41" t="n"/>
      <c r="R871" s="43" t="n"/>
      <c r="S871" s="22">
        <f>IF(COUNTA($A871:$R871)=0,"",IFERROR(IF($J871="","",MAX(0,ROUND((IF(OR($K871="Closed",$K871="Canceled"),IF($P871="",$Q871,$P871),'Settings'!$B$8)-$J871)*1440,0))),""))</f>
        <v/>
      </c>
      <c r="T871" s="44">
        <f>IF(COUNTA($A871:$R871)=0,"",IFERROR(IF($B871="","",MAX(0,ROUND((IF(OR($K871="Closed",$K871="Canceled"),IF($P871="",$Q871,$P871),'Settings'!$B$8)-$B871)*24,1))),""))</f>
        <v/>
      </c>
      <c r="U871" s="44">
        <f>IF(COUNTA($A871:$R871)=0,"",IFERROR(VLOOKUP($I871,'Settings'!$A$12:$B$15,2,FALSE),""))</f>
        <v/>
      </c>
      <c r="V871" s="45">
        <f>IF(COUNTA($A871:$R871)=0,"",IFERROR(IF(OR($B871="",$U871=""),"",$B871+$U871/24),""))</f>
        <v/>
      </c>
      <c r="W871" s="25">
        <f>IF(COUNTA($A871:$R871)=0,"",IFERROR(IF($V871="","",IF(OR($K871="Closed",$K871="Canceled"),IF(IF($P871="",$Q871,$P871)&lt;=$V871,"Met","Missed"),IF('Settings'!$B$8&gt;$V871,"Overdue","Within Target"))),""))</f>
        <v/>
      </c>
      <c r="X871" s="46">
        <f>IF(COUNTA($A871:$R871)=0,"",IFERROR(ROUND($S871/60*'Settings'!$B$5,2),0))</f>
        <v/>
      </c>
      <c r="Y871" s="46">
        <f>IF(COUNTA($A871:$R871)=0,"",IFERROR($R871+$X871,0))</f>
        <v/>
      </c>
      <c r="Z871" s="25">
        <f>IF(COUNTA($A871:$R871)=0,"",IFERROR(IF(OR($K871="Closed",$K871="Canceled"),"No",IF($O871="","Missing Due Date",IF(INT($O871)&lt;INT('Settings'!$B$8),"Overdue",IF(INT($O871)=INT('Settings'!$B$8),"Due Today",IF(INT($O871)&lt;=INT('Settings'!$B$8)+'Settings'!$B$6,"Due Soon","Upcoming"))))),"Check date"))</f>
        <v/>
      </c>
      <c r="AA871" s="27">
        <f>IF(COUNTA($A871:$R871)=0,"",IF($A871="","Missing ID",IF(COUNTIF($A$5:$A$1004,$A871)&gt;1,"Duplicate ID",IF(OR($B871="",$C871="",$D871="",$H871="",$I871="",$K871="",$L871="",$Q871=""),"Missing required field",IF(AND($K871="Closed",$P871=""),"Closed without Resolved At",IF(AND($P871&lt;&gt;"",$P871&lt;$B871),"Resolved before Reported",IF(AND($Q871&lt;&gt;"",$Q871&lt;$B871),"Last Updated before Reported","OK")))))))</f>
        <v/>
      </c>
    </row>
    <row r="872">
      <c r="A872" s="17" t="n"/>
      <c r="B872" s="41" t="n"/>
      <c r="C872" s="42" t="n"/>
      <c r="D872" s="17" t="n"/>
      <c r="E872" s="20" t="n"/>
      <c r="F872" s="17" t="n"/>
      <c r="G872" s="17" t="n"/>
      <c r="H872" s="17" t="n"/>
      <c r="I872" s="17" t="n"/>
      <c r="J872" s="41" t="n"/>
      <c r="K872" s="17" t="n"/>
      <c r="L872" s="17" t="n"/>
      <c r="M872" s="17" t="n"/>
      <c r="N872" s="20" t="n"/>
      <c r="O872" s="42" t="n"/>
      <c r="P872" s="41" t="n"/>
      <c r="Q872" s="41" t="n"/>
      <c r="R872" s="43" t="n"/>
      <c r="S872" s="22">
        <f>IF(COUNTA($A872:$R872)=0,"",IFERROR(IF($J872="","",MAX(0,ROUND((IF(OR($K872="Closed",$K872="Canceled"),IF($P872="",$Q872,$P872),'Settings'!$B$8)-$J872)*1440,0))),""))</f>
        <v/>
      </c>
      <c r="T872" s="44">
        <f>IF(COUNTA($A872:$R872)=0,"",IFERROR(IF($B872="","",MAX(0,ROUND((IF(OR($K872="Closed",$K872="Canceled"),IF($P872="",$Q872,$P872),'Settings'!$B$8)-$B872)*24,1))),""))</f>
        <v/>
      </c>
      <c r="U872" s="44">
        <f>IF(COUNTA($A872:$R872)=0,"",IFERROR(VLOOKUP($I872,'Settings'!$A$12:$B$15,2,FALSE),""))</f>
        <v/>
      </c>
      <c r="V872" s="45">
        <f>IF(COUNTA($A872:$R872)=0,"",IFERROR(IF(OR($B872="",$U872=""),"",$B872+$U872/24),""))</f>
        <v/>
      </c>
      <c r="W872" s="25">
        <f>IF(COUNTA($A872:$R872)=0,"",IFERROR(IF($V872="","",IF(OR($K872="Closed",$K872="Canceled"),IF(IF($P872="",$Q872,$P872)&lt;=$V872,"Met","Missed"),IF('Settings'!$B$8&gt;$V872,"Overdue","Within Target"))),""))</f>
        <v/>
      </c>
      <c r="X872" s="46">
        <f>IF(COUNTA($A872:$R872)=0,"",IFERROR(ROUND($S872/60*'Settings'!$B$5,2),0))</f>
        <v/>
      </c>
      <c r="Y872" s="46">
        <f>IF(COUNTA($A872:$R872)=0,"",IFERROR($R872+$X872,0))</f>
        <v/>
      </c>
      <c r="Z872" s="25">
        <f>IF(COUNTA($A872:$R872)=0,"",IFERROR(IF(OR($K872="Closed",$K872="Canceled"),"No",IF($O872="","Missing Due Date",IF(INT($O872)&lt;INT('Settings'!$B$8),"Overdue",IF(INT($O872)=INT('Settings'!$B$8),"Due Today",IF(INT($O872)&lt;=INT('Settings'!$B$8)+'Settings'!$B$6,"Due Soon","Upcoming"))))),"Check date"))</f>
        <v/>
      </c>
      <c r="AA872" s="27">
        <f>IF(COUNTA($A872:$R872)=0,"",IF($A872="","Missing ID",IF(COUNTIF($A$5:$A$1004,$A872)&gt;1,"Duplicate ID",IF(OR($B872="",$C872="",$D872="",$H872="",$I872="",$K872="",$L872="",$Q872=""),"Missing required field",IF(AND($K872="Closed",$P872=""),"Closed without Resolved At",IF(AND($P872&lt;&gt;"",$P872&lt;$B872),"Resolved before Reported",IF(AND($Q872&lt;&gt;"",$Q872&lt;$B872),"Last Updated before Reported","OK")))))))</f>
        <v/>
      </c>
    </row>
    <row r="873">
      <c r="A873" s="17" t="n"/>
      <c r="B873" s="41" t="n"/>
      <c r="C873" s="42" t="n"/>
      <c r="D873" s="17" t="n"/>
      <c r="E873" s="20" t="n"/>
      <c r="F873" s="17" t="n"/>
      <c r="G873" s="17" t="n"/>
      <c r="H873" s="17" t="n"/>
      <c r="I873" s="17" t="n"/>
      <c r="J873" s="41" t="n"/>
      <c r="K873" s="17" t="n"/>
      <c r="L873" s="17" t="n"/>
      <c r="M873" s="17" t="n"/>
      <c r="N873" s="20" t="n"/>
      <c r="O873" s="42" t="n"/>
      <c r="P873" s="41" t="n"/>
      <c r="Q873" s="41" t="n"/>
      <c r="R873" s="43" t="n"/>
      <c r="S873" s="22">
        <f>IF(COUNTA($A873:$R873)=0,"",IFERROR(IF($J873="","",MAX(0,ROUND((IF(OR($K873="Closed",$K873="Canceled"),IF($P873="",$Q873,$P873),'Settings'!$B$8)-$J873)*1440,0))),""))</f>
        <v/>
      </c>
      <c r="T873" s="44">
        <f>IF(COUNTA($A873:$R873)=0,"",IFERROR(IF($B873="","",MAX(0,ROUND((IF(OR($K873="Closed",$K873="Canceled"),IF($P873="",$Q873,$P873),'Settings'!$B$8)-$B873)*24,1))),""))</f>
        <v/>
      </c>
      <c r="U873" s="44">
        <f>IF(COUNTA($A873:$R873)=0,"",IFERROR(VLOOKUP($I873,'Settings'!$A$12:$B$15,2,FALSE),""))</f>
        <v/>
      </c>
      <c r="V873" s="45">
        <f>IF(COUNTA($A873:$R873)=0,"",IFERROR(IF(OR($B873="",$U873=""),"",$B873+$U873/24),""))</f>
        <v/>
      </c>
      <c r="W873" s="25">
        <f>IF(COUNTA($A873:$R873)=0,"",IFERROR(IF($V873="","",IF(OR($K873="Closed",$K873="Canceled"),IF(IF($P873="",$Q873,$P873)&lt;=$V873,"Met","Missed"),IF('Settings'!$B$8&gt;$V873,"Overdue","Within Target"))),""))</f>
        <v/>
      </c>
      <c r="X873" s="46">
        <f>IF(COUNTA($A873:$R873)=0,"",IFERROR(ROUND($S873/60*'Settings'!$B$5,2),0))</f>
        <v/>
      </c>
      <c r="Y873" s="46">
        <f>IF(COUNTA($A873:$R873)=0,"",IFERROR($R873+$X873,0))</f>
        <v/>
      </c>
      <c r="Z873" s="25">
        <f>IF(COUNTA($A873:$R873)=0,"",IFERROR(IF(OR($K873="Closed",$K873="Canceled"),"No",IF($O873="","Missing Due Date",IF(INT($O873)&lt;INT('Settings'!$B$8),"Overdue",IF(INT($O873)=INT('Settings'!$B$8),"Due Today",IF(INT($O873)&lt;=INT('Settings'!$B$8)+'Settings'!$B$6,"Due Soon","Upcoming"))))),"Check date"))</f>
        <v/>
      </c>
      <c r="AA873" s="27">
        <f>IF(COUNTA($A873:$R873)=0,"",IF($A873="","Missing ID",IF(COUNTIF($A$5:$A$1004,$A873)&gt;1,"Duplicate ID",IF(OR($B873="",$C873="",$D873="",$H873="",$I873="",$K873="",$L873="",$Q873=""),"Missing required field",IF(AND($K873="Closed",$P873=""),"Closed without Resolved At",IF(AND($P873&lt;&gt;"",$P873&lt;$B873),"Resolved before Reported",IF(AND($Q873&lt;&gt;"",$Q873&lt;$B873),"Last Updated before Reported","OK")))))))</f>
        <v/>
      </c>
    </row>
    <row r="874">
      <c r="A874" s="17" t="n"/>
      <c r="B874" s="41" t="n"/>
      <c r="C874" s="42" t="n"/>
      <c r="D874" s="17" t="n"/>
      <c r="E874" s="20" t="n"/>
      <c r="F874" s="17" t="n"/>
      <c r="G874" s="17" t="n"/>
      <c r="H874" s="17" t="n"/>
      <c r="I874" s="17" t="n"/>
      <c r="J874" s="41" t="n"/>
      <c r="K874" s="17" t="n"/>
      <c r="L874" s="17" t="n"/>
      <c r="M874" s="17" t="n"/>
      <c r="N874" s="20" t="n"/>
      <c r="O874" s="42" t="n"/>
      <c r="P874" s="41" t="n"/>
      <c r="Q874" s="41" t="n"/>
      <c r="R874" s="43" t="n"/>
      <c r="S874" s="22">
        <f>IF(COUNTA($A874:$R874)=0,"",IFERROR(IF($J874="","",MAX(0,ROUND((IF(OR($K874="Closed",$K874="Canceled"),IF($P874="",$Q874,$P874),'Settings'!$B$8)-$J874)*1440,0))),""))</f>
        <v/>
      </c>
      <c r="T874" s="44">
        <f>IF(COUNTA($A874:$R874)=0,"",IFERROR(IF($B874="","",MAX(0,ROUND((IF(OR($K874="Closed",$K874="Canceled"),IF($P874="",$Q874,$P874),'Settings'!$B$8)-$B874)*24,1))),""))</f>
        <v/>
      </c>
      <c r="U874" s="44">
        <f>IF(COUNTA($A874:$R874)=0,"",IFERROR(VLOOKUP($I874,'Settings'!$A$12:$B$15,2,FALSE),""))</f>
        <v/>
      </c>
      <c r="V874" s="45">
        <f>IF(COUNTA($A874:$R874)=0,"",IFERROR(IF(OR($B874="",$U874=""),"",$B874+$U874/24),""))</f>
        <v/>
      </c>
      <c r="W874" s="25">
        <f>IF(COUNTA($A874:$R874)=0,"",IFERROR(IF($V874="","",IF(OR($K874="Closed",$K874="Canceled"),IF(IF($P874="",$Q874,$P874)&lt;=$V874,"Met","Missed"),IF('Settings'!$B$8&gt;$V874,"Overdue","Within Target"))),""))</f>
        <v/>
      </c>
      <c r="X874" s="46">
        <f>IF(COUNTA($A874:$R874)=0,"",IFERROR(ROUND($S874/60*'Settings'!$B$5,2),0))</f>
        <v/>
      </c>
      <c r="Y874" s="46">
        <f>IF(COUNTA($A874:$R874)=0,"",IFERROR($R874+$X874,0))</f>
        <v/>
      </c>
      <c r="Z874" s="25">
        <f>IF(COUNTA($A874:$R874)=0,"",IFERROR(IF(OR($K874="Closed",$K874="Canceled"),"No",IF($O874="","Missing Due Date",IF(INT($O874)&lt;INT('Settings'!$B$8),"Overdue",IF(INT($O874)=INT('Settings'!$B$8),"Due Today",IF(INT($O874)&lt;=INT('Settings'!$B$8)+'Settings'!$B$6,"Due Soon","Upcoming"))))),"Check date"))</f>
        <v/>
      </c>
      <c r="AA874" s="27">
        <f>IF(COUNTA($A874:$R874)=0,"",IF($A874="","Missing ID",IF(COUNTIF($A$5:$A$1004,$A874)&gt;1,"Duplicate ID",IF(OR($B874="",$C874="",$D874="",$H874="",$I874="",$K874="",$L874="",$Q874=""),"Missing required field",IF(AND($K874="Closed",$P874=""),"Closed without Resolved At",IF(AND($P874&lt;&gt;"",$P874&lt;$B874),"Resolved before Reported",IF(AND($Q874&lt;&gt;"",$Q874&lt;$B874),"Last Updated before Reported","OK")))))))</f>
        <v/>
      </c>
    </row>
    <row r="875">
      <c r="A875" s="17" t="n"/>
      <c r="B875" s="41" t="n"/>
      <c r="C875" s="42" t="n"/>
      <c r="D875" s="17" t="n"/>
      <c r="E875" s="20" t="n"/>
      <c r="F875" s="17" t="n"/>
      <c r="G875" s="17" t="n"/>
      <c r="H875" s="17" t="n"/>
      <c r="I875" s="17" t="n"/>
      <c r="J875" s="41" t="n"/>
      <c r="K875" s="17" t="n"/>
      <c r="L875" s="17" t="n"/>
      <c r="M875" s="17" t="n"/>
      <c r="N875" s="20" t="n"/>
      <c r="O875" s="42" t="n"/>
      <c r="P875" s="41" t="n"/>
      <c r="Q875" s="41" t="n"/>
      <c r="R875" s="43" t="n"/>
      <c r="S875" s="22">
        <f>IF(COUNTA($A875:$R875)=0,"",IFERROR(IF($J875="","",MAX(0,ROUND((IF(OR($K875="Closed",$K875="Canceled"),IF($P875="",$Q875,$P875),'Settings'!$B$8)-$J875)*1440,0))),""))</f>
        <v/>
      </c>
      <c r="T875" s="44">
        <f>IF(COUNTA($A875:$R875)=0,"",IFERROR(IF($B875="","",MAX(0,ROUND((IF(OR($K875="Closed",$K875="Canceled"),IF($P875="",$Q875,$P875),'Settings'!$B$8)-$B875)*24,1))),""))</f>
        <v/>
      </c>
      <c r="U875" s="44">
        <f>IF(COUNTA($A875:$R875)=0,"",IFERROR(VLOOKUP($I875,'Settings'!$A$12:$B$15,2,FALSE),""))</f>
        <v/>
      </c>
      <c r="V875" s="45">
        <f>IF(COUNTA($A875:$R875)=0,"",IFERROR(IF(OR($B875="",$U875=""),"",$B875+$U875/24),""))</f>
        <v/>
      </c>
      <c r="W875" s="25">
        <f>IF(COUNTA($A875:$R875)=0,"",IFERROR(IF($V875="","",IF(OR($K875="Closed",$K875="Canceled"),IF(IF($P875="",$Q875,$P875)&lt;=$V875,"Met","Missed"),IF('Settings'!$B$8&gt;$V875,"Overdue","Within Target"))),""))</f>
        <v/>
      </c>
      <c r="X875" s="46">
        <f>IF(COUNTA($A875:$R875)=0,"",IFERROR(ROUND($S875/60*'Settings'!$B$5,2),0))</f>
        <v/>
      </c>
      <c r="Y875" s="46">
        <f>IF(COUNTA($A875:$R875)=0,"",IFERROR($R875+$X875,0))</f>
        <v/>
      </c>
      <c r="Z875" s="25">
        <f>IF(COUNTA($A875:$R875)=0,"",IFERROR(IF(OR($K875="Closed",$K875="Canceled"),"No",IF($O875="","Missing Due Date",IF(INT($O875)&lt;INT('Settings'!$B$8),"Overdue",IF(INT($O875)=INT('Settings'!$B$8),"Due Today",IF(INT($O875)&lt;=INT('Settings'!$B$8)+'Settings'!$B$6,"Due Soon","Upcoming"))))),"Check date"))</f>
        <v/>
      </c>
      <c r="AA875" s="27">
        <f>IF(COUNTA($A875:$R875)=0,"",IF($A875="","Missing ID",IF(COUNTIF($A$5:$A$1004,$A875)&gt;1,"Duplicate ID",IF(OR($B875="",$C875="",$D875="",$H875="",$I875="",$K875="",$L875="",$Q875=""),"Missing required field",IF(AND($K875="Closed",$P875=""),"Closed without Resolved At",IF(AND($P875&lt;&gt;"",$P875&lt;$B875),"Resolved before Reported",IF(AND($Q875&lt;&gt;"",$Q875&lt;$B875),"Last Updated before Reported","OK")))))))</f>
        <v/>
      </c>
    </row>
    <row r="876">
      <c r="A876" s="17" t="n"/>
      <c r="B876" s="41" t="n"/>
      <c r="C876" s="42" t="n"/>
      <c r="D876" s="17" t="n"/>
      <c r="E876" s="20" t="n"/>
      <c r="F876" s="17" t="n"/>
      <c r="G876" s="17" t="n"/>
      <c r="H876" s="17" t="n"/>
      <c r="I876" s="17" t="n"/>
      <c r="J876" s="41" t="n"/>
      <c r="K876" s="17" t="n"/>
      <c r="L876" s="17" t="n"/>
      <c r="M876" s="17" t="n"/>
      <c r="N876" s="20" t="n"/>
      <c r="O876" s="42" t="n"/>
      <c r="P876" s="41" t="n"/>
      <c r="Q876" s="41" t="n"/>
      <c r="R876" s="43" t="n"/>
      <c r="S876" s="22">
        <f>IF(COUNTA($A876:$R876)=0,"",IFERROR(IF($J876="","",MAX(0,ROUND((IF(OR($K876="Closed",$K876="Canceled"),IF($P876="",$Q876,$P876),'Settings'!$B$8)-$J876)*1440,0))),""))</f>
        <v/>
      </c>
      <c r="T876" s="44">
        <f>IF(COUNTA($A876:$R876)=0,"",IFERROR(IF($B876="","",MAX(0,ROUND((IF(OR($K876="Closed",$K876="Canceled"),IF($P876="",$Q876,$P876),'Settings'!$B$8)-$B876)*24,1))),""))</f>
        <v/>
      </c>
      <c r="U876" s="44">
        <f>IF(COUNTA($A876:$R876)=0,"",IFERROR(VLOOKUP($I876,'Settings'!$A$12:$B$15,2,FALSE),""))</f>
        <v/>
      </c>
      <c r="V876" s="45">
        <f>IF(COUNTA($A876:$R876)=0,"",IFERROR(IF(OR($B876="",$U876=""),"",$B876+$U876/24),""))</f>
        <v/>
      </c>
      <c r="W876" s="25">
        <f>IF(COUNTA($A876:$R876)=0,"",IFERROR(IF($V876="","",IF(OR($K876="Closed",$K876="Canceled"),IF(IF($P876="",$Q876,$P876)&lt;=$V876,"Met","Missed"),IF('Settings'!$B$8&gt;$V876,"Overdue","Within Target"))),""))</f>
        <v/>
      </c>
      <c r="X876" s="46">
        <f>IF(COUNTA($A876:$R876)=0,"",IFERROR(ROUND($S876/60*'Settings'!$B$5,2),0))</f>
        <v/>
      </c>
      <c r="Y876" s="46">
        <f>IF(COUNTA($A876:$R876)=0,"",IFERROR($R876+$X876,0))</f>
        <v/>
      </c>
      <c r="Z876" s="25">
        <f>IF(COUNTA($A876:$R876)=0,"",IFERROR(IF(OR($K876="Closed",$K876="Canceled"),"No",IF($O876="","Missing Due Date",IF(INT($O876)&lt;INT('Settings'!$B$8),"Overdue",IF(INT($O876)=INT('Settings'!$B$8),"Due Today",IF(INT($O876)&lt;=INT('Settings'!$B$8)+'Settings'!$B$6,"Due Soon","Upcoming"))))),"Check date"))</f>
        <v/>
      </c>
      <c r="AA876" s="27">
        <f>IF(COUNTA($A876:$R876)=0,"",IF($A876="","Missing ID",IF(COUNTIF($A$5:$A$1004,$A876)&gt;1,"Duplicate ID",IF(OR($B876="",$C876="",$D876="",$H876="",$I876="",$K876="",$L876="",$Q876=""),"Missing required field",IF(AND($K876="Closed",$P876=""),"Closed without Resolved At",IF(AND($P876&lt;&gt;"",$P876&lt;$B876),"Resolved before Reported",IF(AND($Q876&lt;&gt;"",$Q876&lt;$B876),"Last Updated before Reported","OK")))))))</f>
        <v/>
      </c>
    </row>
    <row r="877">
      <c r="A877" s="17" t="n"/>
      <c r="B877" s="41" t="n"/>
      <c r="C877" s="42" t="n"/>
      <c r="D877" s="17" t="n"/>
      <c r="E877" s="20" t="n"/>
      <c r="F877" s="17" t="n"/>
      <c r="G877" s="17" t="n"/>
      <c r="H877" s="17" t="n"/>
      <c r="I877" s="17" t="n"/>
      <c r="J877" s="41" t="n"/>
      <c r="K877" s="17" t="n"/>
      <c r="L877" s="17" t="n"/>
      <c r="M877" s="17" t="n"/>
      <c r="N877" s="20" t="n"/>
      <c r="O877" s="42" t="n"/>
      <c r="P877" s="41" t="n"/>
      <c r="Q877" s="41" t="n"/>
      <c r="R877" s="43" t="n"/>
      <c r="S877" s="22">
        <f>IF(COUNTA($A877:$R877)=0,"",IFERROR(IF($J877="","",MAX(0,ROUND((IF(OR($K877="Closed",$K877="Canceled"),IF($P877="",$Q877,$P877),'Settings'!$B$8)-$J877)*1440,0))),""))</f>
        <v/>
      </c>
      <c r="T877" s="44">
        <f>IF(COUNTA($A877:$R877)=0,"",IFERROR(IF($B877="","",MAX(0,ROUND((IF(OR($K877="Closed",$K877="Canceled"),IF($P877="",$Q877,$P877),'Settings'!$B$8)-$B877)*24,1))),""))</f>
        <v/>
      </c>
      <c r="U877" s="44">
        <f>IF(COUNTA($A877:$R877)=0,"",IFERROR(VLOOKUP($I877,'Settings'!$A$12:$B$15,2,FALSE),""))</f>
        <v/>
      </c>
      <c r="V877" s="45">
        <f>IF(COUNTA($A877:$R877)=0,"",IFERROR(IF(OR($B877="",$U877=""),"",$B877+$U877/24),""))</f>
        <v/>
      </c>
      <c r="W877" s="25">
        <f>IF(COUNTA($A877:$R877)=0,"",IFERROR(IF($V877="","",IF(OR($K877="Closed",$K877="Canceled"),IF(IF($P877="",$Q877,$P877)&lt;=$V877,"Met","Missed"),IF('Settings'!$B$8&gt;$V877,"Overdue","Within Target"))),""))</f>
        <v/>
      </c>
      <c r="X877" s="46">
        <f>IF(COUNTA($A877:$R877)=0,"",IFERROR(ROUND($S877/60*'Settings'!$B$5,2),0))</f>
        <v/>
      </c>
      <c r="Y877" s="46">
        <f>IF(COUNTA($A877:$R877)=0,"",IFERROR($R877+$X877,0))</f>
        <v/>
      </c>
      <c r="Z877" s="25">
        <f>IF(COUNTA($A877:$R877)=0,"",IFERROR(IF(OR($K877="Closed",$K877="Canceled"),"No",IF($O877="","Missing Due Date",IF(INT($O877)&lt;INT('Settings'!$B$8),"Overdue",IF(INT($O877)=INT('Settings'!$B$8),"Due Today",IF(INT($O877)&lt;=INT('Settings'!$B$8)+'Settings'!$B$6,"Due Soon","Upcoming"))))),"Check date"))</f>
        <v/>
      </c>
      <c r="AA877" s="27">
        <f>IF(COUNTA($A877:$R877)=0,"",IF($A877="","Missing ID",IF(COUNTIF($A$5:$A$1004,$A877)&gt;1,"Duplicate ID",IF(OR($B877="",$C877="",$D877="",$H877="",$I877="",$K877="",$L877="",$Q877=""),"Missing required field",IF(AND($K877="Closed",$P877=""),"Closed without Resolved At",IF(AND($P877&lt;&gt;"",$P877&lt;$B877),"Resolved before Reported",IF(AND($Q877&lt;&gt;"",$Q877&lt;$B877),"Last Updated before Reported","OK")))))))</f>
        <v/>
      </c>
    </row>
    <row r="878">
      <c r="A878" s="17" t="n"/>
      <c r="B878" s="41" t="n"/>
      <c r="C878" s="42" t="n"/>
      <c r="D878" s="17" t="n"/>
      <c r="E878" s="20" t="n"/>
      <c r="F878" s="17" t="n"/>
      <c r="G878" s="17" t="n"/>
      <c r="H878" s="17" t="n"/>
      <c r="I878" s="17" t="n"/>
      <c r="J878" s="41" t="n"/>
      <c r="K878" s="17" t="n"/>
      <c r="L878" s="17" t="n"/>
      <c r="M878" s="17" t="n"/>
      <c r="N878" s="20" t="n"/>
      <c r="O878" s="42" t="n"/>
      <c r="P878" s="41" t="n"/>
      <c r="Q878" s="41" t="n"/>
      <c r="R878" s="43" t="n"/>
      <c r="S878" s="22">
        <f>IF(COUNTA($A878:$R878)=0,"",IFERROR(IF($J878="","",MAX(0,ROUND((IF(OR($K878="Closed",$K878="Canceled"),IF($P878="",$Q878,$P878),'Settings'!$B$8)-$J878)*1440,0))),""))</f>
        <v/>
      </c>
      <c r="T878" s="44">
        <f>IF(COUNTA($A878:$R878)=0,"",IFERROR(IF($B878="","",MAX(0,ROUND((IF(OR($K878="Closed",$K878="Canceled"),IF($P878="",$Q878,$P878),'Settings'!$B$8)-$B878)*24,1))),""))</f>
        <v/>
      </c>
      <c r="U878" s="44">
        <f>IF(COUNTA($A878:$R878)=0,"",IFERROR(VLOOKUP($I878,'Settings'!$A$12:$B$15,2,FALSE),""))</f>
        <v/>
      </c>
      <c r="V878" s="45">
        <f>IF(COUNTA($A878:$R878)=0,"",IFERROR(IF(OR($B878="",$U878=""),"",$B878+$U878/24),""))</f>
        <v/>
      </c>
      <c r="W878" s="25">
        <f>IF(COUNTA($A878:$R878)=0,"",IFERROR(IF($V878="","",IF(OR($K878="Closed",$K878="Canceled"),IF(IF($P878="",$Q878,$P878)&lt;=$V878,"Met","Missed"),IF('Settings'!$B$8&gt;$V878,"Overdue","Within Target"))),""))</f>
        <v/>
      </c>
      <c r="X878" s="46">
        <f>IF(COUNTA($A878:$R878)=0,"",IFERROR(ROUND($S878/60*'Settings'!$B$5,2),0))</f>
        <v/>
      </c>
      <c r="Y878" s="46">
        <f>IF(COUNTA($A878:$R878)=0,"",IFERROR($R878+$X878,0))</f>
        <v/>
      </c>
      <c r="Z878" s="25">
        <f>IF(COUNTA($A878:$R878)=0,"",IFERROR(IF(OR($K878="Closed",$K878="Canceled"),"No",IF($O878="","Missing Due Date",IF(INT($O878)&lt;INT('Settings'!$B$8),"Overdue",IF(INT($O878)=INT('Settings'!$B$8),"Due Today",IF(INT($O878)&lt;=INT('Settings'!$B$8)+'Settings'!$B$6,"Due Soon","Upcoming"))))),"Check date"))</f>
        <v/>
      </c>
      <c r="AA878" s="27">
        <f>IF(COUNTA($A878:$R878)=0,"",IF($A878="","Missing ID",IF(COUNTIF($A$5:$A$1004,$A878)&gt;1,"Duplicate ID",IF(OR($B878="",$C878="",$D878="",$H878="",$I878="",$K878="",$L878="",$Q878=""),"Missing required field",IF(AND($K878="Closed",$P878=""),"Closed without Resolved At",IF(AND($P878&lt;&gt;"",$P878&lt;$B878),"Resolved before Reported",IF(AND($Q878&lt;&gt;"",$Q878&lt;$B878),"Last Updated before Reported","OK")))))))</f>
        <v/>
      </c>
    </row>
    <row r="879">
      <c r="A879" s="17" t="n"/>
      <c r="B879" s="41" t="n"/>
      <c r="C879" s="42" t="n"/>
      <c r="D879" s="17" t="n"/>
      <c r="E879" s="20" t="n"/>
      <c r="F879" s="17" t="n"/>
      <c r="G879" s="17" t="n"/>
      <c r="H879" s="17" t="n"/>
      <c r="I879" s="17" t="n"/>
      <c r="J879" s="41" t="n"/>
      <c r="K879" s="17" t="n"/>
      <c r="L879" s="17" t="n"/>
      <c r="M879" s="17" t="n"/>
      <c r="N879" s="20" t="n"/>
      <c r="O879" s="42" t="n"/>
      <c r="P879" s="41" t="n"/>
      <c r="Q879" s="41" t="n"/>
      <c r="R879" s="43" t="n"/>
      <c r="S879" s="22">
        <f>IF(COUNTA($A879:$R879)=0,"",IFERROR(IF($J879="","",MAX(0,ROUND((IF(OR($K879="Closed",$K879="Canceled"),IF($P879="",$Q879,$P879),'Settings'!$B$8)-$J879)*1440,0))),""))</f>
        <v/>
      </c>
      <c r="T879" s="44">
        <f>IF(COUNTA($A879:$R879)=0,"",IFERROR(IF($B879="","",MAX(0,ROUND((IF(OR($K879="Closed",$K879="Canceled"),IF($P879="",$Q879,$P879),'Settings'!$B$8)-$B879)*24,1))),""))</f>
        <v/>
      </c>
      <c r="U879" s="44">
        <f>IF(COUNTA($A879:$R879)=0,"",IFERROR(VLOOKUP($I879,'Settings'!$A$12:$B$15,2,FALSE),""))</f>
        <v/>
      </c>
      <c r="V879" s="45">
        <f>IF(COUNTA($A879:$R879)=0,"",IFERROR(IF(OR($B879="",$U879=""),"",$B879+$U879/24),""))</f>
        <v/>
      </c>
      <c r="W879" s="25">
        <f>IF(COUNTA($A879:$R879)=0,"",IFERROR(IF($V879="","",IF(OR($K879="Closed",$K879="Canceled"),IF(IF($P879="",$Q879,$P879)&lt;=$V879,"Met","Missed"),IF('Settings'!$B$8&gt;$V879,"Overdue","Within Target"))),""))</f>
        <v/>
      </c>
      <c r="X879" s="46">
        <f>IF(COUNTA($A879:$R879)=0,"",IFERROR(ROUND($S879/60*'Settings'!$B$5,2),0))</f>
        <v/>
      </c>
      <c r="Y879" s="46">
        <f>IF(COUNTA($A879:$R879)=0,"",IFERROR($R879+$X879,0))</f>
        <v/>
      </c>
      <c r="Z879" s="25">
        <f>IF(COUNTA($A879:$R879)=0,"",IFERROR(IF(OR($K879="Closed",$K879="Canceled"),"No",IF($O879="","Missing Due Date",IF(INT($O879)&lt;INT('Settings'!$B$8),"Overdue",IF(INT($O879)=INT('Settings'!$B$8),"Due Today",IF(INT($O879)&lt;=INT('Settings'!$B$8)+'Settings'!$B$6,"Due Soon","Upcoming"))))),"Check date"))</f>
        <v/>
      </c>
      <c r="AA879" s="27">
        <f>IF(COUNTA($A879:$R879)=0,"",IF($A879="","Missing ID",IF(COUNTIF($A$5:$A$1004,$A879)&gt;1,"Duplicate ID",IF(OR($B879="",$C879="",$D879="",$H879="",$I879="",$K879="",$L879="",$Q879=""),"Missing required field",IF(AND($K879="Closed",$P879=""),"Closed without Resolved At",IF(AND($P879&lt;&gt;"",$P879&lt;$B879),"Resolved before Reported",IF(AND($Q879&lt;&gt;"",$Q879&lt;$B879),"Last Updated before Reported","OK")))))))</f>
        <v/>
      </c>
    </row>
    <row r="880">
      <c r="A880" s="17" t="n"/>
      <c r="B880" s="41" t="n"/>
      <c r="C880" s="42" t="n"/>
      <c r="D880" s="17" t="n"/>
      <c r="E880" s="20" t="n"/>
      <c r="F880" s="17" t="n"/>
      <c r="G880" s="17" t="n"/>
      <c r="H880" s="17" t="n"/>
      <c r="I880" s="17" t="n"/>
      <c r="J880" s="41" t="n"/>
      <c r="K880" s="17" t="n"/>
      <c r="L880" s="17" t="n"/>
      <c r="M880" s="17" t="n"/>
      <c r="N880" s="20" t="n"/>
      <c r="O880" s="42" t="n"/>
      <c r="P880" s="41" t="n"/>
      <c r="Q880" s="41" t="n"/>
      <c r="R880" s="43" t="n"/>
      <c r="S880" s="22">
        <f>IF(COUNTA($A880:$R880)=0,"",IFERROR(IF($J880="","",MAX(0,ROUND((IF(OR($K880="Closed",$K880="Canceled"),IF($P880="",$Q880,$P880),'Settings'!$B$8)-$J880)*1440,0))),""))</f>
        <v/>
      </c>
      <c r="T880" s="44">
        <f>IF(COUNTA($A880:$R880)=0,"",IFERROR(IF($B880="","",MAX(0,ROUND((IF(OR($K880="Closed",$K880="Canceled"),IF($P880="",$Q880,$P880),'Settings'!$B$8)-$B880)*24,1))),""))</f>
        <v/>
      </c>
      <c r="U880" s="44">
        <f>IF(COUNTA($A880:$R880)=0,"",IFERROR(VLOOKUP($I880,'Settings'!$A$12:$B$15,2,FALSE),""))</f>
        <v/>
      </c>
      <c r="V880" s="45">
        <f>IF(COUNTA($A880:$R880)=0,"",IFERROR(IF(OR($B880="",$U880=""),"",$B880+$U880/24),""))</f>
        <v/>
      </c>
      <c r="W880" s="25">
        <f>IF(COUNTA($A880:$R880)=0,"",IFERROR(IF($V880="","",IF(OR($K880="Closed",$K880="Canceled"),IF(IF($P880="",$Q880,$P880)&lt;=$V880,"Met","Missed"),IF('Settings'!$B$8&gt;$V880,"Overdue","Within Target"))),""))</f>
        <v/>
      </c>
      <c r="X880" s="46">
        <f>IF(COUNTA($A880:$R880)=0,"",IFERROR(ROUND($S880/60*'Settings'!$B$5,2),0))</f>
        <v/>
      </c>
      <c r="Y880" s="46">
        <f>IF(COUNTA($A880:$R880)=0,"",IFERROR($R880+$X880,0))</f>
        <v/>
      </c>
      <c r="Z880" s="25">
        <f>IF(COUNTA($A880:$R880)=0,"",IFERROR(IF(OR($K880="Closed",$K880="Canceled"),"No",IF($O880="","Missing Due Date",IF(INT($O880)&lt;INT('Settings'!$B$8),"Overdue",IF(INT($O880)=INT('Settings'!$B$8),"Due Today",IF(INT($O880)&lt;=INT('Settings'!$B$8)+'Settings'!$B$6,"Due Soon","Upcoming"))))),"Check date"))</f>
        <v/>
      </c>
      <c r="AA880" s="27">
        <f>IF(COUNTA($A880:$R880)=0,"",IF($A880="","Missing ID",IF(COUNTIF($A$5:$A$1004,$A880)&gt;1,"Duplicate ID",IF(OR($B880="",$C880="",$D880="",$H880="",$I880="",$K880="",$L880="",$Q880=""),"Missing required field",IF(AND($K880="Closed",$P880=""),"Closed without Resolved At",IF(AND($P880&lt;&gt;"",$P880&lt;$B880),"Resolved before Reported",IF(AND($Q880&lt;&gt;"",$Q880&lt;$B880),"Last Updated before Reported","OK")))))))</f>
        <v/>
      </c>
    </row>
    <row r="881">
      <c r="A881" s="17" t="n"/>
      <c r="B881" s="41" t="n"/>
      <c r="C881" s="42" t="n"/>
      <c r="D881" s="17" t="n"/>
      <c r="E881" s="20" t="n"/>
      <c r="F881" s="17" t="n"/>
      <c r="G881" s="17" t="n"/>
      <c r="H881" s="17" t="n"/>
      <c r="I881" s="17" t="n"/>
      <c r="J881" s="41" t="n"/>
      <c r="K881" s="17" t="n"/>
      <c r="L881" s="17" t="n"/>
      <c r="M881" s="17" t="n"/>
      <c r="N881" s="20" t="n"/>
      <c r="O881" s="42" t="n"/>
      <c r="P881" s="41" t="n"/>
      <c r="Q881" s="41" t="n"/>
      <c r="R881" s="43" t="n"/>
      <c r="S881" s="22">
        <f>IF(COUNTA($A881:$R881)=0,"",IFERROR(IF($J881="","",MAX(0,ROUND((IF(OR($K881="Closed",$K881="Canceled"),IF($P881="",$Q881,$P881),'Settings'!$B$8)-$J881)*1440,0))),""))</f>
        <v/>
      </c>
      <c r="T881" s="44">
        <f>IF(COUNTA($A881:$R881)=0,"",IFERROR(IF($B881="","",MAX(0,ROUND((IF(OR($K881="Closed",$K881="Canceled"),IF($P881="",$Q881,$P881),'Settings'!$B$8)-$B881)*24,1))),""))</f>
        <v/>
      </c>
      <c r="U881" s="44">
        <f>IF(COUNTA($A881:$R881)=0,"",IFERROR(VLOOKUP($I881,'Settings'!$A$12:$B$15,2,FALSE),""))</f>
        <v/>
      </c>
      <c r="V881" s="45">
        <f>IF(COUNTA($A881:$R881)=0,"",IFERROR(IF(OR($B881="",$U881=""),"",$B881+$U881/24),""))</f>
        <v/>
      </c>
      <c r="W881" s="25">
        <f>IF(COUNTA($A881:$R881)=0,"",IFERROR(IF($V881="","",IF(OR($K881="Closed",$K881="Canceled"),IF(IF($P881="",$Q881,$P881)&lt;=$V881,"Met","Missed"),IF('Settings'!$B$8&gt;$V881,"Overdue","Within Target"))),""))</f>
        <v/>
      </c>
      <c r="X881" s="46">
        <f>IF(COUNTA($A881:$R881)=0,"",IFERROR(ROUND($S881/60*'Settings'!$B$5,2),0))</f>
        <v/>
      </c>
      <c r="Y881" s="46">
        <f>IF(COUNTA($A881:$R881)=0,"",IFERROR($R881+$X881,0))</f>
        <v/>
      </c>
      <c r="Z881" s="25">
        <f>IF(COUNTA($A881:$R881)=0,"",IFERROR(IF(OR($K881="Closed",$K881="Canceled"),"No",IF($O881="","Missing Due Date",IF(INT($O881)&lt;INT('Settings'!$B$8),"Overdue",IF(INT($O881)=INT('Settings'!$B$8),"Due Today",IF(INT($O881)&lt;=INT('Settings'!$B$8)+'Settings'!$B$6,"Due Soon","Upcoming"))))),"Check date"))</f>
        <v/>
      </c>
      <c r="AA881" s="27">
        <f>IF(COUNTA($A881:$R881)=0,"",IF($A881="","Missing ID",IF(COUNTIF($A$5:$A$1004,$A881)&gt;1,"Duplicate ID",IF(OR($B881="",$C881="",$D881="",$H881="",$I881="",$K881="",$L881="",$Q881=""),"Missing required field",IF(AND($K881="Closed",$P881=""),"Closed without Resolved At",IF(AND($P881&lt;&gt;"",$P881&lt;$B881),"Resolved before Reported",IF(AND($Q881&lt;&gt;"",$Q881&lt;$B881),"Last Updated before Reported","OK")))))))</f>
        <v/>
      </c>
    </row>
    <row r="882">
      <c r="A882" s="17" t="n"/>
      <c r="B882" s="41" t="n"/>
      <c r="C882" s="42" t="n"/>
      <c r="D882" s="17" t="n"/>
      <c r="E882" s="20" t="n"/>
      <c r="F882" s="17" t="n"/>
      <c r="G882" s="17" t="n"/>
      <c r="H882" s="17" t="n"/>
      <c r="I882" s="17" t="n"/>
      <c r="J882" s="41" t="n"/>
      <c r="K882" s="17" t="n"/>
      <c r="L882" s="17" t="n"/>
      <c r="M882" s="17" t="n"/>
      <c r="N882" s="20" t="n"/>
      <c r="O882" s="42" t="n"/>
      <c r="P882" s="41" t="n"/>
      <c r="Q882" s="41" t="n"/>
      <c r="R882" s="43" t="n"/>
      <c r="S882" s="22">
        <f>IF(COUNTA($A882:$R882)=0,"",IFERROR(IF($J882="","",MAX(0,ROUND((IF(OR($K882="Closed",$K882="Canceled"),IF($P882="",$Q882,$P882),'Settings'!$B$8)-$J882)*1440,0))),""))</f>
        <v/>
      </c>
      <c r="T882" s="44">
        <f>IF(COUNTA($A882:$R882)=0,"",IFERROR(IF($B882="","",MAX(0,ROUND((IF(OR($K882="Closed",$K882="Canceled"),IF($P882="",$Q882,$P882),'Settings'!$B$8)-$B882)*24,1))),""))</f>
        <v/>
      </c>
      <c r="U882" s="44">
        <f>IF(COUNTA($A882:$R882)=0,"",IFERROR(VLOOKUP($I882,'Settings'!$A$12:$B$15,2,FALSE),""))</f>
        <v/>
      </c>
      <c r="V882" s="45">
        <f>IF(COUNTA($A882:$R882)=0,"",IFERROR(IF(OR($B882="",$U882=""),"",$B882+$U882/24),""))</f>
        <v/>
      </c>
      <c r="W882" s="25">
        <f>IF(COUNTA($A882:$R882)=0,"",IFERROR(IF($V882="","",IF(OR($K882="Closed",$K882="Canceled"),IF(IF($P882="",$Q882,$P882)&lt;=$V882,"Met","Missed"),IF('Settings'!$B$8&gt;$V882,"Overdue","Within Target"))),""))</f>
        <v/>
      </c>
      <c r="X882" s="46">
        <f>IF(COUNTA($A882:$R882)=0,"",IFERROR(ROUND($S882/60*'Settings'!$B$5,2),0))</f>
        <v/>
      </c>
      <c r="Y882" s="46">
        <f>IF(COUNTA($A882:$R882)=0,"",IFERROR($R882+$X882,0))</f>
        <v/>
      </c>
      <c r="Z882" s="25">
        <f>IF(COUNTA($A882:$R882)=0,"",IFERROR(IF(OR($K882="Closed",$K882="Canceled"),"No",IF($O882="","Missing Due Date",IF(INT($O882)&lt;INT('Settings'!$B$8),"Overdue",IF(INT($O882)=INT('Settings'!$B$8),"Due Today",IF(INT($O882)&lt;=INT('Settings'!$B$8)+'Settings'!$B$6,"Due Soon","Upcoming"))))),"Check date"))</f>
        <v/>
      </c>
      <c r="AA882" s="27">
        <f>IF(COUNTA($A882:$R882)=0,"",IF($A882="","Missing ID",IF(COUNTIF($A$5:$A$1004,$A882)&gt;1,"Duplicate ID",IF(OR($B882="",$C882="",$D882="",$H882="",$I882="",$K882="",$L882="",$Q882=""),"Missing required field",IF(AND($K882="Closed",$P882=""),"Closed without Resolved At",IF(AND($P882&lt;&gt;"",$P882&lt;$B882),"Resolved before Reported",IF(AND($Q882&lt;&gt;"",$Q882&lt;$B882),"Last Updated before Reported","OK")))))))</f>
        <v/>
      </c>
    </row>
    <row r="883">
      <c r="A883" s="17" t="n"/>
      <c r="B883" s="41" t="n"/>
      <c r="C883" s="42" t="n"/>
      <c r="D883" s="17" t="n"/>
      <c r="E883" s="20" t="n"/>
      <c r="F883" s="17" t="n"/>
      <c r="G883" s="17" t="n"/>
      <c r="H883" s="17" t="n"/>
      <c r="I883" s="17" t="n"/>
      <c r="J883" s="41" t="n"/>
      <c r="K883" s="17" t="n"/>
      <c r="L883" s="17" t="n"/>
      <c r="M883" s="17" t="n"/>
      <c r="N883" s="20" t="n"/>
      <c r="O883" s="42" t="n"/>
      <c r="P883" s="41" t="n"/>
      <c r="Q883" s="41" t="n"/>
      <c r="R883" s="43" t="n"/>
      <c r="S883" s="22">
        <f>IF(COUNTA($A883:$R883)=0,"",IFERROR(IF($J883="","",MAX(0,ROUND((IF(OR($K883="Closed",$K883="Canceled"),IF($P883="",$Q883,$P883),'Settings'!$B$8)-$J883)*1440,0))),""))</f>
        <v/>
      </c>
      <c r="T883" s="44">
        <f>IF(COUNTA($A883:$R883)=0,"",IFERROR(IF($B883="","",MAX(0,ROUND((IF(OR($K883="Closed",$K883="Canceled"),IF($P883="",$Q883,$P883),'Settings'!$B$8)-$B883)*24,1))),""))</f>
        <v/>
      </c>
      <c r="U883" s="44">
        <f>IF(COUNTA($A883:$R883)=0,"",IFERROR(VLOOKUP($I883,'Settings'!$A$12:$B$15,2,FALSE),""))</f>
        <v/>
      </c>
      <c r="V883" s="45">
        <f>IF(COUNTA($A883:$R883)=0,"",IFERROR(IF(OR($B883="",$U883=""),"",$B883+$U883/24),""))</f>
        <v/>
      </c>
      <c r="W883" s="25">
        <f>IF(COUNTA($A883:$R883)=0,"",IFERROR(IF($V883="","",IF(OR($K883="Closed",$K883="Canceled"),IF(IF($P883="",$Q883,$P883)&lt;=$V883,"Met","Missed"),IF('Settings'!$B$8&gt;$V883,"Overdue","Within Target"))),""))</f>
        <v/>
      </c>
      <c r="X883" s="46">
        <f>IF(COUNTA($A883:$R883)=0,"",IFERROR(ROUND($S883/60*'Settings'!$B$5,2),0))</f>
        <v/>
      </c>
      <c r="Y883" s="46">
        <f>IF(COUNTA($A883:$R883)=0,"",IFERROR($R883+$X883,0))</f>
        <v/>
      </c>
      <c r="Z883" s="25">
        <f>IF(COUNTA($A883:$R883)=0,"",IFERROR(IF(OR($K883="Closed",$K883="Canceled"),"No",IF($O883="","Missing Due Date",IF(INT($O883)&lt;INT('Settings'!$B$8),"Overdue",IF(INT($O883)=INT('Settings'!$B$8),"Due Today",IF(INT($O883)&lt;=INT('Settings'!$B$8)+'Settings'!$B$6,"Due Soon","Upcoming"))))),"Check date"))</f>
        <v/>
      </c>
      <c r="AA883" s="27">
        <f>IF(COUNTA($A883:$R883)=0,"",IF($A883="","Missing ID",IF(COUNTIF($A$5:$A$1004,$A883)&gt;1,"Duplicate ID",IF(OR($B883="",$C883="",$D883="",$H883="",$I883="",$K883="",$L883="",$Q883=""),"Missing required field",IF(AND($K883="Closed",$P883=""),"Closed without Resolved At",IF(AND($P883&lt;&gt;"",$P883&lt;$B883),"Resolved before Reported",IF(AND($Q883&lt;&gt;"",$Q883&lt;$B883),"Last Updated before Reported","OK")))))))</f>
        <v/>
      </c>
    </row>
    <row r="884">
      <c r="A884" s="17" t="n"/>
      <c r="B884" s="41" t="n"/>
      <c r="C884" s="42" t="n"/>
      <c r="D884" s="17" t="n"/>
      <c r="E884" s="20" t="n"/>
      <c r="F884" s="17" t="n"/>
      <c r="G884" s="17" t="n"/>
      <c r="H884" s="17" t="n"/>
      <c r="I884" s="17" t="n"/>
      <c r="J884" s="41" t="n"/>
      <c r="K884" s="17" t="n"/>
      <c r="L884" s="17" t="n"/>
      <c r="M884" s="17" t="n"/>
      <c r="N884" s="20" t="n"/>
      <c r="O884" s="42" t="n"/>
      <c r="P884" s="41" t="n"/>
      <c r="Q884" s="41" t="n"/>
      <c r="R884" s="43" t="n"/>
      <c r="S884" s="22">
        <f>IF(COUNTA($A884:$R884)=0,"",IFERROR(IF($J884="","",MAX(0,ROUND((IF(OR($K884="Closed",$K884="Canceled"),IF($P884="",$Q884,$P884),'Settings'!$B$8)-$J884)*1440,0))),""))</f>
        <v/>
      </c>
      <c r="T884" s="44">
        <f>IF(COUNTA($A884:$R884)=0,"",IFERROR(IF($B884="","",MAX(0,ROUND((IF(OR($K884="Closed",$K884="Canceled"),IF($P884="",$Q884,$P884),'Settings'!$B$8)-$B884)*24,1))),""))</f>
        <v/>
      </c>
      <c r="U884" s="44">
        <f>IF(COUNTA($A884:$R884)=0,"",IFERROR(VLOOKUP($I884,'Settings'!$A$12:$B$15,2,FALSE),""))</f>
        <v/>
      </c>
      <c r="V884" s="45">
        <f>IF(COUNTA($A884:$R884)=0,"",IFERROR(IF(OR($B884="",$U884=""),"",$B884+$U884/24),""))</f>
        <v/>
      </c>
      <c r="W884" s="25">
        <f>IF(COUNTA($A884:$R884)=0,"",IFERROR(IF($V884="","",IF(OR($K884="Closed",$K884="Canceled"),IF(IF($P884="",$Q884,$P884)&lt;=$V884,"Met","Missed"),IF('Settings'!$B$8&gt;$V884,"Overdue","Within Target"))),""))</f>
        <v/>
      </c>
      <c r="X884" s="46">
        <f>IF(COUNTA($A884:$R884)=0,"",IFERROR(ROUND($S884/60*'Settings'!$B$5,2),0))</f>
        <v/>
      </c>
      <c r="Y884" s="46">
        <f>IF(COUNTA($A884:$R884)=0,"",IFERROR($R884+$X884,0))</f>
        <v/>
      </c>
      <c r="Z884" s="25">
        <f>IF(COUNTA($A884:$R884)=0,"",IFERROR(IF(OR($K884="Closed",$K884="Canceled"),"No",IF($O884="","Missing Due Date",IF(INT($O884)&lt;INT('Settings'!$B$8),"Overdue",IF(INT($O884)=INT('Settings'!$B$8),"Due Today",IF(INT($O884)&lt;=INT('Settings'!$B$8)+'Settings'!$B$6,"Due Soon","Upcoming"))))),"Check date"))</f>
        <v/>
      </c>
      <c r="AA884" s="27">
        <f>IF(COUNTA($A884:$R884)=0,"",IF($A884="","Missing ID",IF(COUNTIF($A$5:$A$1004,$A884)&gt;1,"Duplicate ID",IF(OR($B884="",$C884="",$D884="",$H884="",$I884="",$K884="",$L884="",$Q884=""),"Missing required field",IF(AND($K884="Closed",$P884=""),"Closed without Resolved At",IF(AND($P884&lt;&gt;"",$P884&lt;$B884),"Resolved before Reported",IF(AND($Q884&lt;&gt;"",$Q884&lt;$B884),"Last Updated before Reported","OK")))))))</f>
        <v/>
      </c>
    </row>
    <row r="885">
      <c r="A885" s="17" t="n"/>
      <c r="B885" s="41" t="n"/>
      <c r="C885" s="42" t="n"/>
      <c r="D885" s="17" t="n"/>
      <c r="E885" s="20" t="n"/>
      <c r="F885" s="17" t="n"/>
      <c r="G885" s="17" t="n"/>
      <c r="H885" s="17" t="n"/>
      <c r="I885" s="17" t="n"/>
      <c r="J885" s="41" t="n"/>
      <c r="K885" s="17" t="n"/>
      <c r="L885" s="17" t="n"/>
      <c r="M885" s="17" t="n"/>
      <c r="N885" s="20" t="n"/>
      <c r="O885" s="42" t="n"/>
      <c r="P885" s="41" t="n"/>
      <c r="Q885" s="41" t="n"/>
      <c r="R885" s="43" t="n"/>
      <c r="S885" s="22">
        <f>IF(COUNTA($A885:$R885)=0,"",IFERROR(IF($J885="","",MAX(0,ROUND((IF(OR($K885="Closed",$K885="Canceled"),IF($P885="",$Q885,$P885),'Settings'!$B$8)-$J885)*1440,0))),""))</f>
        <v/>
      </c>
      <c r="T885" s="44">
        <f>IF(COUNTA($A885:$R885)=0,"",IFERROR(IF($B885="","",MAX(0,ROUND((IF(OR($K885="Closed",$K885="Canceled"),IF($P885="",$Q885,$P885),'Settings'!$B$8)-$B885)*24,1))),""))</f>
        <v/>
      </c>
      <c r="U885" s="44">
        <f>IF(COUNTA($A885:$R885)=0,"",IFERROR(VLOOKUP($I885,'Settings'!$A$12:$B$15,2,FALSE),""))</f>
        <v/>
      </c>
      <c r="V885" s="45">
        <f>IF(COUNTA($A885:$R885)=0,"",IFERROR(IF(OR($B885="",$U885=""),"",$B885+$U885/24),""))</f>
        <v/>
      </c>
      <c r="W885" s="25">
        <f>IF(COUNTA($A885:$R885)=0,"",IFERROR(IF($V885="","",IF(OR($K885="Closed",$K885="Canceled"),IF(IF($P885="",$Q885,$P885)&lt;=$V885,"Met","Missed"),IF('Settings'!$B$8&gt;$V885,"Overdue","Within Target"))),""))</f>
        <v/>
      </c>
      <c r="X885" s="46">
        <f>IF(COUNTA($A885:$R885)=0,"",IFERROR(ROUND($S885/60*'Settings'!$B$5,2),0))</f>
        <v/>
      </c>
      <c r="Y885" s="46">
        <f>IF(COUNTA($A885:$R885)=0,"",IFERROR($R885+$X885,0))</f>
        <v/>
      </c>
      <c r="Z885" s="25">
        <f>IF(COUNTA($A885:$R885)=0,"",IFERROR(IF(OR($K885="Closed",$K885="Canceled"),"No",IF($O885="","Missing Due Date",IF(INT($O885)&lt;INT('Settings'!$B$8),"Overdue",IF(INT($O885)=INT('Settings'!$B$8),"Due Today",IF(INT($O885)&lt;=INT('Settings'!$B$8)+'Settings'!$B$6,"Due Soon","Upcoming"))))),"Check date"))</f>
        <v/>
      </c>
      <c r="AA885" s="27">
        <f>IF(COUNTA($A885:$R885)=0,"",IF($A885="","Missing ID",IF(COUNTIF($A$5:$A$1004,$A885)&gt;1,"Duplicate ID",IF(OR($B885="",$C885="",$D885="",$H885="",$I885="",$K885="",$L885="",$Q885=""),"Missing required field",IF(AND($K885="Closed",$P885=""),"Closed without Resolved At",IF(AND($P885&lt;&gt;"",$P885&lt;$B885),"Resolved before Reported",IF(AND($Q885&lt;&gt;"",$Q885&lt;$B885),"Last Updated before Reported","OK")))))))</f>
        <v/>
      </c>
    </row>
    <row r="886">
      <c r="A886" s="17" t="n"/>
      <c r="B886" s="41" t="n"/>
      <c r="C886" s="42" t="n"/>
      <c r="D886" s="17" t="n"/>
      <c r="E886" s="20" t="n"/>
      <c r="F886" s="17" t="n"/>
      <c r="G886" s="17" t="n"/>
      <c r="H886" s="17" t="n"/>
      <c r="I886" s="17" t="n"/>
      <c r="J886" s="41" t="n"/>
      <c r="K886" s="17" t="n"/>
      <c r="L886" s="17" t="n"/>
      <c r="M886" s="17" t="n"/>
      <c r="N886" s="20" t="n"/>
      <c r="O886" s="42" t="n"/>
      <c r="P886" s="41" t="n"/>
      <c r="Q886" s="41" t="n"/>
      <c r="R886" s="43" t="n"/>
      <c r="S886" s="22">
        <f>IF(COUNTA($A886:$R886)=0,"",IFERROR(IF($J886="","",MAX(0,ROUND((IF(OR($K886="Closed",$K886="Canceled"),IF($P886="",$Q886,$P886),'Settings'!$B$8)-$J886)*1440,0))),""))</f>
        <v/>
      </c>
      <c r="T886" s="44">
        <f>IF(COUNTA($A886:$R886)=0,"",IFERROR(IF($B886="","",MAX(0,ROUND((IF(OR($K886="Closed",$K886="Canceled"),IF($P886="",$Q886,$P886),'Settings'!$B$8)-$B886)*24,1))),""))</f>
        <v/>
      </c>
      <c r="U886" s="44">
        <f>IF(COUNTA($A886:$R886)=0,"",IFERROR(VLOOKUP($I886,'Settings'!$A$12:$B$15,2,FALSE),""))</f>
        <v/>
      </c>
      <c r="V886" s="45">
        <f>IF(COUNTA($A886:$R886)=0,"",IFERROR(IF(OR($B886="",$U886=""),"",$B886+$U886/24),""))</f>
        <v/>
      </c>
      <c r="W886" s="25">
        <f>IF(COUNTA($A886:$R886)=0,"",IFERROR(IF($V886="","",IF(OR($K886="Closed",$K886="Canceled"),IF(IF($P886="",$Q886,$P886)&lt;=$V886,"Met","Missed"),IF('Settings'!$B$8&gt;$V886,"Overdue","Within Target"))),""))</f>
        <v/>
      </c>
      <c r="X886" s="46">
        <f>IF(COUNTA($A886:$R886)=0,"",IFERROR(ROUND($S886/60*'Settings'!$B$5,2),0))</f>
        <v/>
      </c>
      <c r="Y886" s="46">
        <f>IF(COUNTA($A886:$R886)=0,"",IFERROR($R886+$X886,0))</f>
        <v/>
      </c>
      <c r="Z886" s="25">
        <f>IF(COUNTA($A886:$R886)=0,"",IFERROR(IF(OR($K886="Closed",$K886="Canceled"),"No",IF($O886="","Missing Due Date",IF(INT($O886)&lt;INT('Settings'!$B$8),"Overdue",IF(INT($O886)=INT('Settings'!$B$8),"Due Today",IF(INT($O886)&lt;=INT('Settings'!$B$8)+'Settings'!$B$6,"Due Soon","Upcoming"))))),"Check date"))</f>
        <v/>
      </c>
      <c r="AA886" s="27">
        <f>IF(COUNTA($A886:$R886)=0,"",IF($A886="","Missing ID",IF(COUNTIF($A$5:$A$1004,$A886)&gt;1,"Duplicate ID",IF(OR($B886="",$C886="",$D886="",$H886="",$I886="",$K886="",$L886="",$Q886=""),"Missing required field",IF(AND($K886="Closed",$P886=""),"Closed without Resolved At",IF(AND($P886&lt;&gt;"",$P886&lt;$B886),"Resolved before Reported",IF(AND($Q886&lt;&gt;"",$Q886&lt;$B886),"Last Updated before Reported","OK")))))))</f>
        <v/>
      </c>
    </row>
    <row r="887">
      <c r="A887" s="17" t="n"/>
      <c r="B887" s="41" t="n"/>
      <c r="C887" s="42" t="n"/>
      <c r="D887" s="17" t="n"/>
      <c r="E887" s="20" t="n"/>
      <c r="F887" s="17" t="n"/>
      <c r="G887" s="17" t="n"/>
      <c r="H887" s="17" t="n"/>
      <c r="I887" s="17" t="n"/>
      <c r="J887" s="41" t="n"/>
      <c r="K887" s="17" t="n"/>
      <c r="L887" s="17" t="n"/>
      <c r="M887" s="17" t="n"/>
      <c r="N887" s="20" t="n"/>
      <c r="O887" s="42" t="n"/>
      <c r="P887" s="41" t="n"/>
      <c r="Q887" s="41" t="n"/>
      <c r="R887" s="43" t="n"/>
      <c r="S887" s="22">
        <f>IF(COUNTA($A887:$R887)=0,"",IFERROR(IF($J887="","",MAX(0,ROUND((IF(OR($K887="Closed",$K887="Canceled"),IF($P887="",$Q887,$P887),'Settings'!$B$8)-$J887)*1440,0))),""))</f>
        <v/>
      </c>
      <c r="T887" s="44">
        <f>IF(COUNTA($A887:$R887)=0,"",IFERROR(IF($B887="","",MAX(0,ROUND((IF(OR($K887="Closed",$K887="Canceled"),IF($P887="",$Q887,$P887),'Settings'!$B$8)-$B887)*24,1))),""))</f>
        <v/>
      </c>
      <c r="U887" s="44">
        <f>IF(COUNTA($A887:$R887)=0,"",IFERROR(VLOOKUP($I887,'Settings'!$A$12:$B$15,2,FALSE),""))</f>
        <v/>
      </c>
      <c r="V887" s="45">
        <f>IF(COUNTA($A887:$R887)=0,"",IFERROR(IF(OR($B887="",$U887=""),"",$B887+$U887/24),""))</f>
        <v/>
      </c>
      <c r="W887" s="25">
        <f>IF(COUNTA($A887:$R887)=0,"",IFERROR(IF($V887="","",IF(OR($K887="Closed",$K887="Canceled"),IF(IF($P887="",$Q887,$P887)&lt;=$V887,"Met","Missed"),IF('Settings'!$B$8&gt;$V887,"Overdue","Within Target"))),""))</f>
        <v/>
      </c>
      <c r="X887" s="46">
        <f>IF(COUNTA($A887:$R887)=0,"",IFERROR(ROUND($S887/60*'Settings'!$B$5,2),0))</f>
        <v/>
      </c>
      <c r="Y887" s="46">
        <f>IF(COUNTA($A887:$R887)=0,"",IFERROR($R887+$X887,0))</f>
        <v/>
      </c>
      <c r="Z887" s="25">
        <f>IF(COUNTA($A887:$R887)=0,"",IFERROR(IF(OR($K887="Closed",$K887="Canceled"),"No",IF($O887="","Missing Due Date",IF(INT($O887)&lt;INT('Settings'!$B$8),"Overdue",IF(INT($O887)=INT('Settings'!$B$8),"Due Today",IF(INT($O887)&lt;=INT('Settings'!$B$8)+'Settings'!$B$6,"Due Soon","Upcoming"))))),"Check date"))</f>
        <v/>
      </c>
      <c r="AA887" s="27">
        <f>IF(COUNTA($A887:$R887)=0,"",IF($A887="","Missing ID",IF(COUNTIF($A$5:$A$1004,$A887)&gt;1,"Duplicate ID",IF(OR($B887="",$C887="",$D887="",$H887="",$I887="",$K887="",$L887="",$Q887=""),"Missing required field",IF(AND($K887="Closed",$P887=""),"Closed without Resolved At",IF(AND($P887&lt;&gt;"",$P887&lt;$B887),"Resolved before Reported",IF(AND($Q887&lt;&gt;"",$Q887&lt;$B887),"Last Updated before Reported","OK")))))))</f>
        <v/>
      </c>
    </row>
    <row r="888">
      <c r="A888" s="17" t="n"/>
      <c r="B888" s="41" t="n"/>
      <c r="C888" s="42" t="n"/>
      <c r="D888" s="17" t="n"/>
      <c r="E888" s="20" t="n"/>
      <c r="F888" s="17" t="n"/>
      <c r="G888" s="17" t="n"/>
      <c r="H888" s="17" t="n"/>
      <c r="I888" s="17" t="n"/>
      <c r="J888" s="41" t="n"/>
      <c r="K888" s="17" t="n"/>
      <c r="L888" s="17" t="n"/>
      <c r="M888" s="17" t="n"/>
      <c r="N888" s="20" t="n"/>
      <c r="O888" s="42" t="n"/>
      <c r="P888" s="41" t="n"/>
      <c r="Q888" s="41" t="n"/>
      <c r="R888" s="43" t="n"/>
      <c r="S888" s="22">
        <f>IF(COUNTA($A888:$R888)=0,"",IFERROR(IF($J888="","",MAX(0,ROUND((IF(OR($K888="Closed",$K888="Canceled"),IF($P888="",$Q888,$P888),'Settings'!$B$8)-$J888)*1440,0))),""))</f>
        <v/>
      </c>
      <c r="T888" s="44">
        <f>IF(COUNTA($A888:$R888)=0,"",IFERROR(IF($B888="","",MAX(0,ROUND((IF(OR($K888="Closed",$K888="Canceled"),IF($P888="",$Q888,$P888),'Settings'!$B$8)-$B888)*24,1))),""))</f>
        <v/>
      </c>
      <c r="U888" s="44">
        <f>IF(COUNTA($A888:$R888)=0,"",IFERROR(VLOOKUP($I888,'Settings'!$A$12:$B$15,2,FALSE),""))</f>
        <v/>
      </c>
      <c r="V888" s="45">
        <f>IF(COUNTA($A888:$R888)=0,"",IFERROR(IF(OR($B888="",$U888=""),"",$B888+$U888/24),""))</f>
        <v/>
      </c>
      <c r="W888" s="25">
        <f>IF(COUNTA($A888:$R888)=0,"",IFERROR(IF($V888="","",IF(OR($K888="Closed",$K888="Canceled"),IF(IF($P888="",$Q888,$P888)&lt;=$V888,"Met","Missed"),IF('Settings'!$B$8&gt;$V888,"Overdue","Within Target"))),""))</f>
        <v/>
      </c>
      <c r="X888" s="46">
        <f>IF(COUNTA($A888:$R888)=0,"",IFERROR(ROUND($S888/60*'Settings'!$B$5,2),0))</f>
        <v/>
      </c>
      <c r="Y888" s="46">
        <f>IF(COUNTA($A888:$R888)=0,"",IFERROR($R888+$X888,0))</f>
        <v/>
      </c>
      <c r="Z888" s="25">
        <f>IF(COUNTA($A888:$R888)=0,"",IFERROR(IF(OR($K888="Closed",$K888="Canceled"),"No",IF($O888="","Missing Due Date",IF(INT($O888)&lt;INT('Settings'!$B$8),"Overdue",IF(INT($O888)=INT('Settings'!$B$8),"Due Today",IF(INT($O888)&lt;=INT('Settings'!$B$8)+'Settings'!$B$6,"Due Soon","Upcoming"))))),"Check date"))</f>
        <v/>
      </c>
      <c r="AA888" s="27">
        <f>IF(COUNTA($A888:$R888)=0,"",IF($A888="","Missing ID",IF(COUNTIF($A$5:$A$1004,$A888)&gt;1,"Duplicate ID",IF(OR($B888="",$C888="",$D888="",$H888="",$I888="",$K888="",$L888="",$Q888=""),"Missing required field",IF(AND($K888="Closed",$P888=""),"Closed without Resolved At",IF(AND($P888&lt;&gt;"",$P888&lt;$B888),"Resolved before Reported",IF(AND($Q888&lt;&gt;"",$Q888&lt;$B888),"Last Updated before Reported","OK")))))))</f>
        <v/>
      </c>
    </row>
    <row r="889">
      <c r="A889" s="17" t="n"/>
      <c r="B889" s="41" t="n"/>
      <c r="C889" s="42" t="n"/>
      <c r="D889" s="17" t="n"/>
      <c r="E889" s="20" t="n"/>
      <c r="F889" s="17" t="n"/>
      <c r="G889" s="17" t="n"/>
      <c r="H889" s="17" t="n"/>
      <c r="I889" s="17" t="n"/>
      <c r="J889" s="41" t="n"/>
      <c r="K889" s="17" t="n"/>
      <c r="L889" s="17" t="n"/>
      <c r="M889" s="17" t="n"/>
      <c r="N889" s="20" t="n"/>
      <c r="O889" s="42" t="n"/>
      <c r="P889" s="41" t="n"/>
      <c r="Q889" s="41" t="n"/>
      <c r="R889" s="43" t="n"/>
      <c r="S889" s="22">
        <f>IF(COUNTA($A889:$R889)=0,"",IFERROR(IF($J889="","",MAX(0,ROUND((IF(OR($K889="Closed",$K889="Canceled"),IF($P889="",$Q889,$P889),'Settings'!$B$8)-$J889)*1440,0))),""))</f>
        <v/>
      </c>
      <c r="T889" s="44">
        <f>IF(COUNTA($A889:$R889)=0,"",IFERROR(IF($B889="","",MAX(0,ROUND((IF(OR($K889="Closed",$K889="Canceled"),IF($P889="",$Q889,$P889),'Settings'!$B$8)-$B889)*24,1))),""))</f>
        <v/>
      </c>
      <c r="U889" s="44">
        <f>IF(COUNTA($A889:$R889)=0,"",IFERROR(VLOOKUP($I889,'Settings'!$A$12:$B$15,2,FALSE),""))</f>
        <v/>
      </c>
      <c r="V889" s="45">
        <f>IF(COUNTA($A889:$R889)=0,"",IFERROR(IF(OR($B889="",$U889=""),"",$B889+$U889/24),""))</f>
        <v/>
      </c>
      <c r="W889" s="25">
        <f>IF(COUNTA($A889:$R889)=0,"",IFERROR(IF($V889="","",IF(OR($K889="Closed",$K889="Canceled"),IF(IF($P889="",$Q889,$P889)&lt;=$V889,"Met","Missed"),IF('Settings'!$B$8&gt;$V889,"Overdue","Within Target"))),""))</f>
        <v/>
      </c>
      <c r="X889" s="46">
        <f>IF(COUNTA($A889:$R889)=0,"",IFERROR(ROUND($S889/60*'Settings'!$B$5,2),0))</f>
        <v/>
      </c>
      <c r="Y889" s="46">
        <f>IF(COUNTA($A889:$R889)=0,"",IFERROR($R889+$X889,0))</f>
        <v/>
      </c>
      <c r="Z889" s="25">
        <f>IF(COUNTA($A889:$R889)=0,"",IFERROR(IF(OR($K889="Closed",$K889="Canceled"),"No",IF($O889="","Missing Due Date",IF(INT($O889)&lt;INT('Settings'!$B$8),"Overdue",IF(INT($O889)=INT('Settings'!$B$8),"Due Today",IF(INT($O889)&lt;=INT('Settings'!$B$8)+'Settings'!$B$6,"Due Soon","Upcoming"))))),"Check date"))</f>
        <v/>
      </c>
      <c r="AA889" s="27">
        <f>IF(COUNTA($A889:$R889)=0,"",IF($A889="","Missing ID",IF(COUNTIF($A$5:$A$1004,$A889)&gt;1,"Duplicate ID",IF(OR($B889="",$C889="",$D889="",$H889="",$I889="",$K889="",$L889="",$Q889=""),"Missing required field",IF(AND($K889="Closed",$P889=""),"Closed without Resolved At",IF(AND($P889&lt;&gt;"",$P889&lt;$B889),"Resolved before Reported",IF(AND($Q889&lt;&gt;"",$Q889&lt;$B889),"Last Updated before Reported","OK")))))))</f>
        <v/>
      </c>
    </row>
    <row r="890">
      <c r="A890" s="17" t="n"/>
      <c r="B890" s="41" t="n"/>
      <c r="C890" s="42" t="n"/>
      <c r="D890" s="17" t="n"/>
      <c r="E890" s="20" t="n"/>
      <c r="F890" s="17" t="n"/>
      <c r="G890" s="17" t="n"/>
      <c r="H890" s="17" t="n"/>
      <c r="I890" s="17" t="n"/>
      <c r="J890" s="41" t="n"/>
      <c r="K890" s="17" t="n"/>
      <c r="L890" s="17" t="n"/>
      <c r="M890" s="17" t="n"/>
      <c r="N890" s="20" t="n"/>
      <c r="O890" s="42" t="n"/>
      <c r="P890" s="41" t="n"/>
      <c r="Q890" s="41" t="n"/>
      <c r="R890" s="43" t="n"/>
      <c r="S890" s="22">
        <f>IF(COUNTA($A890:$R890)=0,"",IFERROR(IF($J890="","",MAX(0,ROUND((IF(OR($K890="Closed",$K890="Canceled"),IF($P890="",$Q890,$P890),'Settings'!$B$8)-$J890)*1440,0))),""))</f>
        <v/>
      </c>
      <c r="T890" s="44">
        <f>IF(COUNTA($A890:$R890)=0,"",IFERROR(IF($B890="","",MAX(0,ROUND((IF(OR($K890="Closed",$K890="Canceled"),IF($P890="",$Q890,$P890),'Settings'!$B$8)-$B890)*24,1))),""))</f>
        <v/>
      </c>
      <c r="U890" s="44">
        <f>IF(COUNTA($A890:$R890)=0,"",IFERROR(VLOOKUP($I890,'Settings'!$A$12:$B$15,2,FALSE),""))</f>
        <v/>
      </c>
      <c r="V890" s="45">
        <f>IF(COUNTA($A890:$R890)=0,"",IFERROR(IF(OR($B890="",$U890=""),"",$B890+$U890/24),""))</f>
        <v/>
      </c>
      <c r="W890" s="25">
        <f>IF(COUNTA($A890:$R890)=0,"",IFERROR(IF($V890="","",IF(OR($K890="Closed",$K890="Canceled"),IF(IF($P890="",$Q890,$P890)&lt;=$V890,"Met","Missed"),IF('Settings'!$B$8&gt;$V890,"Overdue","Within Target"))),""))</f>
        <v/>
      </c>
      <c r="X890" s="46">
        <f>IF(COUNTA($A890:$R890)=0,"",IFERROR(ROUND($S890/60*'Settings'!$B$5,2),0))</f>
        <v/>
      </c>
      <c r="Y890" s="46">
        <f>IF(COUNTA($A890:$R890)=0,"",IFERROR($R890+$X890,0))</f>
        <v/>
      </c>
      <c r="Z890" s="25">
        <f>IF(COUNTA($A890:$R890)=0,"",IFERROR(IF(OR($K890="Closed",$K890="Canceled"),"No",IF($O890="","Missing Due Date",IF(INT($O890)&lt;INT('Settings'!$B$8),"Overdue",IF(INT($O890)=INT('Settings'!$B$8),"Due Today",IF(INT($O890)&lt;=INT('Settings'!$B$8)+'Settings'!$B$6,"Due Soon","Upcoming"))))),"Check date"))</f>
        <v/>
      </c>
      <c r="AA890" s="27">
        <f>IF(COUNTA($A890:$R890)=0,"",IF($A890="","Missing ID",IF(COUNTIF($A$5:$A$1004,$A890)&gt;1,"Duplicate ID",IF(OR($B890="",$C890="",$D890="",$H890="",$I890="",$K890="",$L890="",$Q890=""),"Missing required field",IF(AND($K890="Closed",$P890=""),"Closed without Resolved At",IF(AND($P890&lt;&gt;"",$P890&lt;$B890),"Resolved before Reported",IF(AND($Q890&lt;&gt;"",$Q890&lt;$B890),"Last Updated before Reported","OK")))))))</f>
        <v/>
      </c>
    </row>
    <row r="891">
      <c r="A891" s="17" t="n"/>
      <c r="B891" s="41" t="n"/>
      <c r="C891" s="42" t="n"/>
      <c r="D891" s="17" t="n"/>
      <c r="E891" s="20" t="n"/>
      <c r="F891" s="17" t="n"/>
      <c r="G891" s="17" t="n"/>
      <c r="H891" s="17" t="n"/>
      <c r="I891" s="17" t="n"/>
      <c r="J891" s="41" t="n"/>
      <c r="K891" s="17" t="n"/>
      <c r="L891" s="17" t="n"/>
      <c r="M891" s="17" t="n"/>
      <c r="N891" s="20" t="n"/>
      <c r="O891" s="42" t="n"/>
      <c r="P891" s="41" t="n"/>
      <c r="Q891" s="41" t="n"/>
      <c r="R891" s="43" t="n"/>
      <c r="S891" s="22">
        <f>IF(COUNTA($A891:$R891)=0,"",IFERROR(IF($J891="","",MAX(0,ROUND((IF(OR($K891="Closed",$K891="Canceled"),IF($P891="",$Q891,$P891),'Settings'!$B$8)-$J891)*1440,0))),""))</f>
        <v/>
      </c>
      <c r="T891" s="44">
        <f>IF(COUNTA($A891:$R891)=0,"",IFERROR(IF($B891="","",MAX(0,ROUND((IF(OR($K891="Closed",$K891="Canceled"),IF($P891="",$Q891,$P891),'Settings'!$B$8)-$B891)*24,1))),""))</f>
        <v/>
      </c>
      <c r="U891" s="44">
        <f>IF(COUNTA($A891:$R891)=0,"",IFERROR(VLOOKUP($I891,'Settings'!$A$12:$B$15,2,FALSE),""))</f>
        <v/>
      </c>
      <c r="V891" s="45">
        <f>IF(COUNTA($A891:$R891)=0,"",IFERROR(IF(OR($B891="",$U891=""),"",$B891+$U891/24),""))</f>
        <v/>
      </c>
      <c r="W891" s="25">
        <f>IF(COUNTA($A891:$R891)=0,"",IFERROR(IF($V891="","",IF(OR($K891="Closed",$K891="Canceled"),IF(IF($P891="",$Q891,$P891)&lt;=$V891,"Met","Missed"),IF('Settings'!$B$8&gt;$V891,"Overdue","Within Target"))),""))</f>
        <v/>
      </c>
      <c r="X891" s="46">
        <f>IF(COUNTA($A891:$R891)=0,"",IFERROR(ROUND($S891/60*'Settings'!$B$5,2),0))</f>
        <v/>
      </c>
      <c r="Y891" s="46">
        <f>IF(COUNTA($A891:$R891)=0,"",IFERROR($R891+$X891,0))</f>
        <v/>
      </c>
      <c r="Z891" s="25">
        <f>IF(COUNTA($A891:$R891)=0,"",IFERROR(IF(OR($K891="Closed",$K891="Canceled"),"No",IF($O891="","Missing Due Date",IF(INT($O891)&lt;INT('Settings'!$B$8),"Overdue",IF(INT($O891)=INT('Settings'!$B$8),"Due Today",IF(INT($O891)&lt;=INT('Settings'!$B$8)+'Settings'!$B$6,"Due Soon","Upcoming"))))),"Check date"))</f>
        <v/>
      </c>
      <c r="AA891" s="27">
        <f>IF(COUNTA($A891:$R891)=0,"",IF($A891="","Missing ID",IF(COUNTIF($A$5:$A$1004,$A891)&gt;1,"Duplicate ID",IF(OR($B891="",$C891="",$D891="",$H891="",$I891="",$K891="",$L891="",$Q891=""),"Missing required field",IF(AND($K891="Closed",$P891=""),"Closed without Resolved At",IF(AND($P891&lt;&gt;"",$P891&lt;$B891),"Resolved before Reported",IF(AND($Q891&lt;&gt;"",$Q891&lt;$B891),"Last Updated before Reported","OK")))))))</f>
        <v/>
      </c>
    </row>
    <row r="892">
      <c r="A892" s="17" t="n"/>
      <c r="B892" s="41" t="n"/>
      <c r="C892" s="42" t="n"/>
      <c r="D892" s="17" t="n"/>
      <c r="E892" s="20" t="n"/>
      <c r="F892" s="17" t="n"/>
      <c r="G892" s="17" t="n"/>
      <c r="H892" s="17" t="n"/>
      <c r="I892" s="17" t="n"/>
      <c r="J892" s="41" t="n"/>
      <c r="K892" s="17" t="n"/>
      <c r="L892" s="17" t="n"/>
      <c r="M892" s="17" t="n"/>
      <c r="N892" s="20" t="n"/>
      <c r="O892" s="42" t="n"/>
      <c r="P892" s="41" t="n"/>
      <c r="Q892" s="41" t="n"/>
      <c r="R892" s="43" t="n"/>
      <c r="S892" s="22">
        <f>IF(COUNTA($A892:$R892)=0,"",IFERROR(IF($J892="","",MAX(0,ROUND((IF(OR($K892="Closed",$K892="Canceled"),IF($P892="",$Q892,$P892),'Settings'!$B$8)-$J892)*1440,0))),""))</f>
        <v/>
      </c>
      <c r="T892" s="44">
        <f>IF(COUNTA($A892:$R892)=0,"",IFERROR(IF($B892="","",MAX(0,ROUND((IF(OR($K892="Closed",$K892="Canceled"),IF($P892="",$Q892,$P892),'Settings'!$B$8)-$B892)*24,1))),""))</f>
        <v/>
      </c>
      <c r="U892" s="44">
        <f>IF(COUNTA($A892:$R892)=0,"",IFERROR(VLOOKUP($I892,'Settings'!$A$12:$B$15,2,FALSE),""))</f>
        <v/>
      </c>
      <c r="V892" s="45">
        <f>IF(COUNTA($A892:$R892)=0,"",IFERROR(IF(OR($B892="",$U892=""),"",$B892+$U892/24),""))</f>
        <v/>
      </c>
      <c r="W892" s="25">
        <f>IF(COUNTA($A892:$R892)=0,"",IFERROR(IF($V892="","",IF(OR($K892="Closed",$K892="Canceled"),IF(IF($P892="",$Q892,$P892)&lt;=$V892,"Met","Missed"),IF('Settings'!$B$8&gt;$V892,"Overdue","Within Target"))),""))</f>
        <v/>
      </c>
      <c r="X892" s="46">
        <f>IF(COUNTA($A892:$R892)=0,"",IFERROR(ROUND($S892/60*'Settings'!$B$5,2),0))</f>
        <v/>
      </c>
      <c r="Y892" s="46">
        <f>IF(COUNTA($A892:$R892)=0,"",IFERROR($R892+$X892,0))</f>
        <v/>
      </c>
      <c r="Z892" s="25">
        <f>IF(COUNTA($A892:$R892)=0,"",IFERROR(IF(OR($K892="Closed",$K892="Canceled"),"No",IF($O892="","Missing Due Date",IF(INT($O892)&lt;INT('Settings'!$B$8),"Overdue",IF(INT($O892)=INT('Settings'!$B$8),"Due Today",IF(INT($O892)&lt;=INT('Settings'!$B$8)+'Settings'!$B$6,"Due Soon","Upcoming"))))),"Check date"))</f>
        <v/>
      </c>
      <c r="AA892" s="27">
        <f>IF(COUNTA($A892:$R892)=0,"",IF($A892="","Missing ID",IF(COUNTIF($A$5:$A$1004,$A892)&gt;1,"Duplicate ID",IF(OR($B892="",$C892="",$D892="",$H892="",$I892="",$K892="",$L892="",$Q892=""),"Missing required field",IF(AND($K892="Closed",$P892=""),"Closed without Resolved At",IF(AND($P892&lt;&gt;"",$P892&lt;$B892),"Resolved before Reported",IF(AND($Q892&lt;&gt;"",$Q892&lt;$B892),"Last Updated before Reported","OK")))))))</f>
        <v/>
      </c>
    </row>
    <row r="893">
      <c r="A893" s="17" t="n"/>
      <c r="B893" s="41" t="n"/>
      <c r="C893" s="42" t="n"/>
      <c r="D893" s="17" t="n"/>
      <c r="E893" s="20" t="n"/>
      <c r="F893" s="17" t="n"/>
      <c r="G893" s="17" t="n"/>
      <c r="H893" s="17" t="n"/>
      <c r="I893" s="17" t="n"/>
      <c r="J893" s="41" t="n"/>
      <c r="K893" s="17" t="n"/>
      <c r="L893" s="17" t="n"/>
      <c r="M893" s="17" t="n"/>
      <c r="N893" s="20" t="n"/>
      <c r="O893" s="42" t="n"/>
      <c r="P893" s="41" t="n"/>
      <c r="Q893" s="41" t="n"/>
      <c r="R893" s="43" t="n"/>
      <c r="S893" s="22">
        <f>IF(COUNTA($A893:$R893)=0,"",IFERROR(IF($J893="","",MAX(0,ROUND((IF(OR($K893="Closed",$K893="Canceled"),IF($P893="",$Q893,$P893),'Settings'!$B$8)-$J893)*1440,0))),""))</f>
        <v/>
      </c>
      <c r="T893" s="44">
        <f>IF(COUNTA($A893:$R893)=0,"",IFERROR(IF($B893="","",MAX(0,ROUND((IF(OR($K893="Closed",$K893="Canceled"),IF($P893="",$Q893,$P893),'Settings'!$B$8)-$B893)*24,1))),""))</f>
        <v/>
      </c>
      <c r="U893" s="44">
        <f>IF(COUNTA($A893:$R893)=0,"",IFERROR(VLOOKUP($I893,'Settings'!$A$12:$B$15,2,FALSE),""))</f>
        <v/>
      </c>
      <c r="V893" s="45">
        <f>IF(COUNTA($A893:$R893)=0,"",IFERROR(IF(OR($B893="",$U893=""),"",$B893+$U893/24),""))</f>
        <v/>
      </c>
      <c r="W893" s="25">
        <f>IF(COUNTA($A893:$R893)=0,"",IFERROR(IF($V893="","",IF(OR($K893="Closed",$K893="Canceled"),IF(IF($P893="",$Q893,$P893)&lt;=$V893,"Met","Missed"),IF('Settings'!$B$8&gt;$V893,"Overdue","Within Target"))),""))</f>
        <v/>
      </c>
      <c r="X893" s="46">
        <f>IF(COUNTA($A893:$R893)=0,"",IFERROR(ROUND($S893/60*'Settings'!$B$5,2),0))</f>
        <v/>
      </c>
      <c r="Y893" s="46">
        <f>IF(COUNTA($A893:$R893)=0,"",IFERROR($R893+$X893,0))</f>
        <v/>
      </c>
      <c r="Z893" s="25">
        <f>IF(COUNTA($A893:$R893)=0,"",IFERROR(IF(OR($K893="Closed",$K893="Canceled"),"No",IF($O893="","Missing Due Date",IF(INT($O893)&lt;INT('Settings'!$B$8),"Overdue",IF(INT($O893)=INT('Settings'!$B$8),"Due Today",IF(INT($O893)&lt;=INT('Settings'!$B$8)+'Settings'!$B$6,"Due Soon","Upcoming"))))),"Check date"))</f>
        <v/>
      </c>
      <c r="AA893" s="27">
        <f>IF(COUNTA($A893:$R893)=0,"",IF($A893="","Missing ID",IF(COUNTIF($A$5:$A$1004,$A893)&gt;1,"Duplicate ID",IF(OR($B893="",$C893="",$D893="",$H893="",$I893="",$K893="",$L893="",$Q893=""),"Missing required field",IF(AND($K893="Closed",$P893=""),"Closed without Resolved At",IF(AND($P893&lt;&gt;"",$P893&lt;$B893),"Resolved before Reported",IF(AND($Q893&lt;&gt;"",$Q893&lt;$B893),"Last Updated before Reported","OK")))))))</f>
        <v/>
      </c>
    </row>
    <row r="894">
      <c r="A894" s="17" t="n"/>
      <c r="B894" s="41" t="n"/>
      <c r="C894" s="42" t="n"/>
      <c r="D894" s="17" t="n"/>
      <c r="E894" s="20" t="n"/>
      <c r="F894" s="17" t="n"/>
      <c r="G894" s="17" t="n"/>
      <c r="H894" s="17" t="n"/>
      <c r="I894" s="17" t="n"/>
      <c r="J894" s="41" t="n"/>
      <c r="K894" s="17" t="n"/>
      <c r="L894" s="17" t="n"/>
      <c r="M894" s="17" t="n"/>
      <c r="N894" s="20" t="n"/>
      <c r="O894" s="42" t="n"/>
      <c r="P894" s="41" t="n"/>
      <c r="Q894" s="41" t="n"/>
      <c r="R894" s="43" t="n"/>
      <c r="S894" s="22">
        <f>IF(COUNTA($A894:$R894)=0,"",IFERROR(IF($J894="","",MAX(0,ROUND((IF(OR($K894="Closed",$K894="Canceled"),IF($P894="",$Q894,$P894),'Settings'!$B$8)-$J894)*1440,0))),""))</f>
        <v/>
      </c>
      <c r="T894" s="44">
        <f>IF(COUNTA($A894:$R894)=0,"",IFERROR(IF($B894="","",MAX(0,ROUND((IF(OR($K894="Closed",$K894="Canceled"),IF($P894="",$Q894,$P894),'Settings'!$B$8)-$B894)*24,1))),""))</f>
        <v/>
      </c>
      <c r="U894" s="44">
        <f>IF(COUNTA($A894:$R894)=0,"",IFERROR(VLOOKUP($I894,'Settings'!$A$12:$B$15,2,FALSE),""))</f>
        <v/>
      </c>
      <c r="V894" s="45">
        <f>IF(COUNTA($A894:$R894)=0,"",IFERROR(IF(OR($B894="",$U894=""),"",$B894+$U894/24),""))</f>
        <v/>
      </c>
      <c r="W894" s="25">
        <f>IF(COUNTA($A894:$R894)=0,"",IFERROR(IF($V894="","",IF(OR($K894="Closed",$K894="Canceled"),IF(IF($P894="",$Q894,$P894)&lt;=$V894,"Met","Missed"),IF('Settings'!$B$8&gt;$V894,"Overdue","Within Target"))),""))</f>
        <v/>
      </c>
      <c r="X894" s="46">
        <f>IF(COUNTA($A894:$R894)=0,"",IFERROR(ROUND($S894/60*'Settings'!$B$5,2),0))</f>
        <v/>
      </c>
      <c r="Y894" s="46">
        <f>IF(COUNTA($A894:$R894)=0,"",IFERROR($R894+$X894,0))</f>
        <v/>
      </c>
      <c r="Z894" s="25">
        <f>IF(COUNTA($A894:$R894)=0,"",IFERROR(IF(OR($K894="Closed",$K894="Canceled"),"No",IF($O894="","Missing Due Date",IF(INT($O894)&lt;INT('Settings'!$B$8),"Overdue",IF(INT($O894)=INT('Settings'!$B$8),"Due Today",IF(INT($O894)&lt;=INT('Settings'!$B$8)+'Settings'!$B$6,"Due Soon","Upcoming"))))),"Check date"))</f>
        <v/>
      </c>
      <c r="AA894" s="27">
        <f>IF(COUNTA($A894:$R894)=0,"",IF($A894="","Missing ID",IF(COUNTIF($A$5:$A$1004,$A894)&gt;1,"Duplicate ID",IF(OR($B894="",$C894="",$D894="",$H894="",$I894="",$K894="",$L894="",$Q894=""),"Missing required field",IF(AND($K894="Closed",$P894=""),"Closed without Resolved At",IF(AND($P894&lt;&gt;"",$P894&lt;$B894),"Resolved before Reported",IF(AND($Q894&lt;&gt;"",$Q894&lt;$B894),"Last Updated before Reported","OK")))))))</f>
        <v/>
      </c>
    </row>
    <row r="895">
      <c r="A895" s="17" t="n"/>
      <c r="B895" s="41" t="n"/>
      <c r="C895" s="42" t="n"/>
      <c r="D895" s="17" t="n"/>
      <c r="E895" s="20" t="n"/>
      <c r="F895" s="17" t="n"/>
      <c r="G895" s="17" t="n"/>
      <c r="H895" s="17" t="n"/>
      <c r="I895" s="17" t="n"/>
      <c r="J895" s="41" t="n"/>
      <c r="K895" s="17" t="n"/>
      <c r="L895" s="17" t="n"/>
      <c r="M895" s="17" t="n"/>
      <c r="N895" s="20" t="n"/>
      <c r="O895" s="42" t="n"/>
      <c r="P895" s="41" t="n"/>
      <c r="Q895" s="41" t="n"/>
      <c r="R895" s="43" t="n"/>
      <c r="S895" s="22">
        <f>IF(COUNTA($A895:$R895)=0,"",IFERROR(IF($J895="","",MAX(0,ROUND((IF(OR($K895="Closed",$K895="Canceled"),IF($P895="",$Q895,$P895),'Settings'!$B$8)-$J895)*1440,0))),""))</f>
        <v/>
      </c>
      <c r="T895" s="44">
        <f>IF(COUNTA($A895:$R895)=0,"",IFERROR(IF($B895="","",MAX(0,ROUND((IF(OR($K895="Closed",$K895="Canceled"),IF($P895="",$Q895,$P895),'Settings'!$B$8)-$B895)*24,1))),""))</f>
        <v/>
      </c>
      <c r="U895" s="44">
        <f>IF(COUNTA($A895:$R895)=0,"",IFERROR(VLOOKUP($I895,'Settings'!$A$12:$B$15,2,FALSE),""))</f>
        <v/>
      </c>
      <c r="V895" s="45">
        <f>IF(COUNTA($A895:$R895)=0,"",IFERROR(IF(OR($B895="",$U895=""),"",$B895+$U895/24),""))</f>
        <v/>
      </c>
      <c r="W895" s="25">
        <f>IF(COUNTA($A895:$R895)=0,"",IFERROR(IF($V895="","",IF(OR($K895="Closed",$K895="Canceled"),IF(IF($P895="",$Q895,$P895)&lt;=$V895,"Met","Missed"),IF('Settings'!$B$8&gt;$V895,"Overdue","Within Target"))),""))</f>
        <v/>
      </c>
      <c r="X895" s="46">
        <f>IF(COUNTA($A895:$R895)=0,"",IFERROR(ROUND($S895/60*'Settings'!$B$5,2),0))</f>
        <v/>
      </c>
      <c r="Y895" s="46">
        <f>IF(COUNTA($A895:$R895)=0,"",IFERROR($R895+$X895,0))</f>
        <v/>
      </c>
      <c r="Z895" s="25">
        <f>IF(COUNTA($A895:$R895)=0,"",IFERROR(IF(OR($K895="Closed",$K895="Canceled"),"No",IF($O895="","Missing Due Date",IF(INT($O895)&lt;INT('Settings'!$B$8),"Overdue",IF(INT($O895)=INT('Settings'!$B$8),"Due Today",IF(INT($O895)&lt;=INT('Settings'!$B$8)+'Settings'!$B$6,"Due Soon","Upcoming"))))),"Check date"))</f>
        <v/>
      </c>
      <c r="AA895" s="27">
        <f>IF(COUNTA($A895:$R895)=0,"",IF($A895="","Missing ID",IF(COUNTIF($A$5:$A$1004,$A895)&gt;1,"Duplicate ID",IF(OR($B895="",$C895="",$D895="",$H895="",$I895="",$K895="",$L895="",$Q895=""),"Missing required field",IF(AND($K895="Closed",$P895=""),"Closed without Resolved At",IF(AND($P895&lt;&gt;"",$P895&lt;$B895),"Resolved before Reported",IF(AND($Q895&lt;&gt;"",$Q895&lt;$B895),"Last Updated before Reported","OK")))))))</f>
        <v/>
      </c>
    </row>
    <row r="896">
      <c r="A896" s="17" t="n"/>
      <c r="B896" s="41" t="n"/>
      <c r="C896" s="42" t="n"/>
      <c r="D896" s="17" t="n"/>
      <c r="E896" s="20" t="n"/>
      <c r="F896" s="17" t="n"/>
      <c r="G896" s="17" t="n"/>
      <c r="H896" s="17" t="n"/>
      <c r="I896" s="17" t="n"/>
      <c r="J896" s="41" t="n"/>
      <c r="K896" s="17" t="n"/>
      <c r="L896" s="17" t="n"/>
      <c r="M896" s="17" t="n"/>
      <c r="N896" s="20" t="n"/>
      <c r="O896" s="42" t="n"/>
      <c r="P896" s="41" t="n"/>
      <c r="Q896" s="41" t="n"/>
      <c r="R896" s="43" t="n"/>
      <c r="S896" s="22">
        <f>IF(COUNTA($A896:$R896)=0,"",IFERROR(IF($J896="","",MAX(0,ROUND((IF(OR($K896="Closed",$K896="Canceled"),IF($P896="",$Q896,$P896),'Settings'!$B$8)-$J896)*1440,0))),""))</f>
        <v/>
      </c>
      <c r="T896" s="44">
        <f>IF(COUNTA($A896:$R896)=0,"",IFERROR(IF($B896="","",MAX(0,ROUND((IF(OR($K896="Closed",$K896="Canceled"),IF($P896="",$Q896,$P896),'Settings'!$B$8)-$B896)*24,1))),""))</f>
        <v/>
      </c>
      <c r="U896" s="44">
        <f>IF(COUNTA($A896:$R896)=0,"",IFERROR(VLOOKUP($I896,'Settings'!$A$12:$B$15,2,FALSE),""))</f>
        <v/>
      </c>
      <c r="V896" s="45">
        <f>IF(COUNTA($A896:$R896)=0,"",IFERROR(IF(OR($B896="",$U896=""),"",$B896+$U896/24),""))</f>
        <v/>
      </c>
      <c r="W896" s="25">
        <f>IF(COUNTA($A896:$R896)=0,"",IFERROR(IF($V896="","",IF(OR($K896="Closed",$K896="Canceled"),IF(IF($P896="",$Q896,$P896)&lt;=$V896,"Met","Missed"),IF('Settings'!$B$8&gt;$V896,"Overdue","Within Target"))),""))</f>
        <v/>
      </c>
      <c r="X896" s="46">
        <f>IF(COUNTA($A896:$R896)=0,"",IFERROR(ROUND($S896/60*'Settings'!$B$5,2),0))</f>
        <v/>
      </c>
      <c r="Y896" s="46">
        <f>IF(COUNTA($A896:$R896)=0,"",IFERROR($R896+$X896,0))</f>
        <v/>
      </c>
      <c r="Z896" s="25">
        <f>IF(COUNTA($A896:$R896)=0,"",IFERROR(IF(OR($K896="Closed",$K896="Canceled"),"No",IF($O896="","Missing Due Date",IF(INT($O896)&lt;INT('Settings'!$B$8),"Overdue",IF(INT($O896)=INT('Settings'!$B$8),"Due Today",IF(INT($O896)&lt;=INT('Settings'!$B$8)+'Settings'!$B$6,"Due Soon","Upcoming"))))),"Check date"))</f>
        <v/>
      </c>
      <c r="AA896" s="27">
        <f>IF(COUNTA($A896:$R896)=0,"",IF($A896="","Missing ID",IF(COUNTIF($A$5:$A$1004,$A896)&gt;1,"Duplicate ID",IF(OR($B896="",$C896="",$D896="",$H896="",$I896="",$K896="",$L896="",$Q896=""),"Missing required field",IF(AND($K896="Closed",$P896=""),"Closed without Resolved At",IF(AND($P896&lt;&gt;"",$P896&lt;$B896),"Resolved before Reported",IF(AND($Q896&lt;&gt;"",$Q896&lt;$B896),"Last Updated before Reported","OK")))))))</f>
        <v/>
      </c>
    </row>
    <row r="897">
      <c r="A897" s="17" t="n"/>
      <c r="B897" s="41" t="n"/>
      <c r="C897" s="42" t="n"/>
      <c r="D897" s="17" t="n"/>
      <c r="E897" s="20" t="n"/>
      <c r="F897" s="17" t="n"/>
      <c r="G897" s="17" t="n"/>
      <c r="H897" s="17" t="n"/>
      <c r="I897" s="17" t="n"/>
      <c r="J897" s="41" t="n"/>
      <c r="K897" s="17" t="n"/>
      <c r="L897" s="17" t="n"/>
      <c r="M897" s="17" t="n"/>
      <c r="N897" s="20" t="n"/>
      <c r="O897" s="42" t="n"/>
      <c r="P897" s="41" t="n"/>
      <c r="Q897" s="41" t="n"/>
      <c r="R897" s="43" t="n"/>
      <c r="S897" s="22">
        <f>IF(COUNTA($A897:$R897)=0,"",IFERROR(IF($J897="","",MAX(0,ROUND((IF(OR($K897="Closed",$K897="Canceled"),IF($P897="",$Q897,$P897),'Settings'!$B$8)-$J897)*1440,0))),""))</f>
        <v/>
      </c>
      <c r="T897" s="44">
        <f>IF(COUNTA($A897:$R897)=0,"",IFERROR(IF($B897="","",MAX(0,ROUND((IF(OR($K897="Closed",$K897="Canceled"),IF($P897="",$Q897,$P897),'Settings'!$B$8)-$B897)*24,1))),""))</f>
        <v/>
      </c>
      <c r="U897" s="44">
        <f>IF(COUNTA($A897:$R897)=0,"",IFERROR(VLOOKUP($I897,'Settings'!$A$12:$B$15,2,FALSE),""))</f>
        <v/>
      </c>
      <c r="V897" s="45">
        <f>IF(COUNTA($A897:$R897)=0,"",IFERROR(IF(OR($B897="",$U897=""),"",$B897+$U897/24),""))</f>
        <v/>
      </c>
      <c r="W897" s="25">
        <f>IF(COUNTA($A897:$R897)=0,"",IFERROR(IF($V897="","",IF(OR($K897="Closed",$K897="Canceled"),IF(IF($P897="",$Q897,$P897)&lt;=$V897,"Met","Missed"),IF('Settings'!$B$8&gt;$V897,"Overdue","Within Target"))),""))</f>
        <v/>
      </c>
      <c r="X897" s="46">
        <f>IF(COUNTA($A897:$R897)=0,"",IFERROR(ROUND($S897/60*'Settings'!$B$5,2),0))</f>
        <v/>
      </c>
      <c r="Y897" s="46">
        <f>IF(COUNTA($A897:$R897)=0,"",IFERROR($R897+$X897,0))</f>
        <v/>
      </c>
      <c r="Z897" s="25">
        <f>IF(COUNTA($A897:$R897)=0,"",IFERROR(IF(OR($K897="Closed",$K897="Canceled"),"No",IF($O897="","Missing Due Date",IF(INT($O897)&lt;INT('Settings'!$B$8),"Overdue",IF(INT($O897)=INT('Settings'!$B$8),"Due Today",IF(INT($O897)&lt;=INT('Settings'!$B$8)+'Settings'!$B$6,"Due Soon","Upcoming"))))),"Check date"))</f>
        <v/>
      </c>
      <c r="AA897" s="27">
        <f>IF(COUNTA($A897:$R897)=0,"",IF($A897="","Missing ID",IF(COUNTIF($A$5:$A$1004,$A897)&gt;1,"Duplicate ID",IF(OR($B897="",$C897="",$D897="",$H897="",$I897="",$K897="",$L897="",$Q897=""),"Missing required field",IF(AND($K897="Closed",$P897=""),"Closed without Resolved At",IF(AND($P897&lt;&gt;"",$P897&lt;$B897),"Resolved before Reported",IF(AND($Q897&lt;&gt;"",$Q897&lt;$B897),"Last Updated before Reported","OK")))))))</f>
        <v/>
      </c>
    </row>
    <row r="898">
      <c r="A898" s="17" t="n"/>
      <c r="B898" s="41" t="n"/>
      <c r="C898" s="42" t="n"/>
      <c r="D898" s="17" t="n"/>
      <c r="E898" s="20" t="n"/>
      <c r="F898" s="17" t="n"/>
      <c r="G898" s="17" t="n"/>
      <c r="H898" s="17" t="n"/>
      <c r="I898" s="17" t="n"/>
      <c r="J898" s="41" t="n"/>
      <c r="K898" s="17" t="n"/>
      <c r="L898" s="17" t="n"/>
      <c r="M898" s="17" t="n"/>
      <c r="N898" s="20" t="n"/>
      <c r="O898" s="42" t="n"/>
      <c r="P898" s="41" t="n"/>
      <c r="Q898" s="41" t="n"/>
      <c r="R898" s="43" t="n"/>
      <c r="S898" s="22">
        <f>IF(COUNTA($A898:$R898)=0,"",IFERROR(IF($J898="","",MAX(0,ROUND((IF(OR($K898="Closed",$K898="Canceled"),IF($P898="",$Q898,$P898),'Settings'!$B$8)-$J898)*1440,0))),""))</f>
        <v/>
      </c>
      <c r="T898" s="44">
        <f>IF(COUNTA($A898:$R898)=0,"",IFERROR(IF($B898="","",MAX(0,ROUND((IF(OR($K898="Closed",$K898="Canceled"),IF($P898="",$Q898,$P898),'Settings'!$B$8)-$B898)*24,1))),""))</f>
        <v/>
      </c>
      <c r="U898" s="44">
        <f>IF(COUNTA($A898:$R898)=0,"",IFERROR(VLOOKUP($I898,'Settings'!$A$12:$B$15,2,FALSE),""))</f>
        <v/>
      </c>
      <c r="V898" s="45">
        <f>IF(COUNTA($A898:$R898)=0,"",IFERROR(IF(OR($B898="",$U898=""),"",$B898+$U898/24),""))</f>
        <v/>
      </c>
      <c r="W898" s="25">
        <f>IF(COUNTA($A898:$R898)=0,"",IFERROR(IF($V898="","",IF(OR($K898="Closed",$K898="Canceled"),IF(IF($P898="",$Q898,$P898)&lt;=$V898,"Met","Missed"),IF('Settings'!$B$8&gt;$V898,"Overdue","Within Target"))),""))</f>
        <v/>
      </c>
      <c r="X898" s="46">
        <f>IF(COUNTA($A898:$R898)=0,"",IFERROR(ROUND($S898/60*'Settings'!$B$5,2),0))</f>
        <v/>
      </c>
      <c r="Y898" s="46">
        <f>IF(COUNTA($A898:$R898)=0,"",IFERROR($R898+$X898,0))</f>
        <v/>
      </c>
      <c r="Z898" s="25">
        <f>IF(COUNTA($A898:$R898)=0,"",IFERROR(IF(OR($K898="Closed",$K898="Canceled"),"No",IF($O898="","Missing Due Date",IF(INT($O898)&lt;INT('Settings'!$B$8),"Overdue",IF(INT($O898)=INT('Settings'!$B$8),"Due Today",IF(INT($O898)&lt;=INT('Settings'!$B$8)+'Settings'!$B$6,"Due Soon","Upcoming"))))),"Check date"))</f>
        <v/>
      </c>
      <c r="AA898" s="27">
        <f>IF(COUNTA($A898:$R898)=0,"",IF($A898="","Missing ID",IF(COUNTIF($A$5:$A$1004,$A898)&gt;1,"Duplicate ID",IF(OR($B898="",$C898="",$D898="",$H898="",$I898="",$K898="",$L898="",$Q898=""),"Missing required field",IF(AND($K898="Closed",$P898=""),"Closed without Resolved At",IF(AND($P898&lt;&gt;"",$P898&lt;$B898),"Resolved before Reported",IF(AND($Q898&lt;&gt;"",$Q898&lt;$B898),"Last Updated before Reported","OK")))))))</f>
        <v/>
      </c>
    </row>
    <row r="899">
      <c r="A899" s="17" t="n"/>
      <c r="B899" s="41" t="n"/>
      <c r="C899" s="42" t="n"/>
      <c r="D899" s="17" t="n"/>
      <c r="E899" s="20" t="n"/>
      <c r="F899" s="17" t="n"/>
      <c r="G899" s="17" t="n"/>
      <c r="H899" s="17" t="n"/>
      <c r="I899" s="17" t="n"/>
      <c r="J899" s="41" t="n"/>
      <c r="K899" s="17" t="n"/>
      <c r="L899" s="17" t="n"/>
      <c r="M899" s="17" t="n"/>
      <c r="N899" s="20" t="n"/>
      <c r="O899" s="42" t="n"/>
      <c r="P899" s="41" t="n"/>
      <c r="Q899" s="41" t="n"/>
      <c r="R899" s="43" t="n"/>
      <c r="S899" s="22">
        <f>IF(COUNTA($A899:$R899)=0,"",IFERROR(IF($J899="","",MAX(0,ROUND((IF(OR($K899="Closed",$K899="Canceled"),IF($P899="",$Q899,$P899),'Settings'!$B$8)-$J899)*1440,0))),""))</f>
        <v/>
      </c>
      <c r="T899" s="44">
        <f>IF(COUNTA($A899:$R899)=0,"",IFERROR(IF($B899="","",MAX(0,ROUND((IF(OR($K899="Closed",$K899="Canceled"),IF($P899="",$Q899,$P899),'Settings'!$B$8)-$B899)*24,1))),""))</f>
        <v/>
      </c>
      <c r="U899" s="44">
        <f>IF(COUNTA($A899:$R899)=0,"",IFERROR(VLOOKUP($I899,'Settings'!$A$12:$B$15,2,FALSE),""))</f>
        <v/>
      </c>
      <c r="V899" s="45">
        <f>IF(COUNTA($A899:$R899)=0,"",IFERROR(IF(OR($B899="",$U899=""),"",$B899+$U899/24),""))</f>
        <v/>
      </c>
      <c r="W899" s="25">
        <f>IF(COUNTA($A899:$R899)=0,"",IFERROR(IF($V899="","",IF(OR($K899="Closed",$K899="Canceled"),IF(IF($P899="",$Q899,$P899)&lt;=$V899,"Met","Missed"),IF('Settings'!$B$8&gt;$V899,"Overdue","Within Target"))),""))</f>
        <v/>
      </c>
      <c r="X899" s="46">
        <f>IF(COUNTA($A899:$R899)=0,"",IFERROR(ROUND($S899/60*'Settings'!$B$5,2),0))</f>
        <v/>
      </c>
      <c r="Y899" s="46">
        <f>IF(COUNTA($A899:$R899)=0,"",IFERROR($R899+$X899,0))</f>
        <v/>
      </c>
      <c r="Z899" s="25">
        <f>IF(COUNTA($A899:$R899)=0,"",IFERROR(IF(OR($K899="Closed",$K899="Canceled"),"No",IF($O899="","Missing Due Date",IF(INT($O899)&lt;INT('Settings'!$B$8),"Overdue",IF(INT($O899)=INT('Settings'!$B$8),"Due Today",IF(INT($O899)&lt;=INT('Settings'!$B$8)+'Settings'!$B$6,"Due Soon","Upcoming"))))),"Check date"))</f>
        <v/>
      </c>
      <c r="AA899" s="27">
        <f>IF(COUNTA($A899:$R899)=0,"",IF($A899="","Missing ID",IF(COUNTIF($A$5:$A$1004,$A899)&gt;1,"Duplicate ID",IF(OR($B899="",$C899="",$D899="",$H899="",$I899="",$K899="",$L899="",$Q899=""),"Missing required field",IF(AND($K899="Closed",$P899=""),"Closed without Resolved At",IF(AND($P899&lt;&gt;"",$P899&lt;$B899),"Resolved before Reported",IF(AND($Q899&lt;&gt;"",$Q899&lt;$B899),"Last Updated before Reported","OK")))))))</f>
        <v/>
      </c>
    </row>
    <row r="900">
      <c r="A900" s="17" t="n"/>
      <c r="B900" s="41" t="n"/>
      <c r="C900" s="42" t="n"/>
      <c r="D900" s="17" t="n"/>
      <c r="E900" s="20" t="n"/>
      <c r="F900" s="17" t="n"/>
      <c r="G900" s="17" t="n"/>
      <c r="H900" s="17" t="n"/>
      <c r="I900" s="17" t="n"/>
      <c r="J900" s="41" t="n"/>
      <c r="K900" s="17" t="n"/>
      <c r="L900" s="17" t="n"/>
      <c r="M900" s="17" t="n"/>
      <c r="N900" s="20" t="n"/>
      <c r="O900" s="42" t="n"/>
      <c r="P900" s="41" t="n"/>
      <c r="Q900" s="41" t="n"/>
      <c r="R900" s="43" t="n"/>
      <c r="S900" s="22">
        <f>IF(COUNTA($A900:$R900)=0,"",IFERROR(IF($J900="","",MAX(0,ROUND((IF(OR($K900="Closed",$K900="Canceled"),IF($P900="",$Q900,$P900),'Settings'!$B$8)-$J900)*1440,0))),""))</f>
        <v/>
      </c>
      <c r="T900" s="44">
        <f>IF(COUNTA($A900:$R900)=0,"",IFERROR(IF($B900="","",MAX(0,ROUND((IF(OR($K900="Closed",$K900="Canceled"),IF($P900="",$Q900,$P900),'Settings'!$B$8)-$B900)*24,1))),""))</f>
        <v/>
      </c>
      <c r="U900" s="44">
        <f>IF(COUNTA($A900:$R900)=0,"",IFERROR(VLOOKUP($I900,'Settings'!$A$12:$B$15,2,FALSE),""))</f>
        <v/>
      </c>
      <c r="V900" s="45">
        <f>IF(COUNTA($A900:$R900)=0,"",IFERROR(IF(OR($B900="",$U900=""),"",$B900+$U900/24),""))</f>
        <v/>
      </c>
      <c r="W900" s="25">
        <f>IF(COUNTA($A900:$R900)=0,"",IFERROR(IF($V900="","",IF(OR($K900="Closed",$K900="Canceled"),IF(IF($P900="",$Q900,$P900)&lt;=$V900,"Met","Missed"),IF('Settings'!$B$8&gt;$V900,"Overdue","Within Target"))),""))</f>
        <v/>
      </c>
      <c r="X900" s="46">
        <f>IF(COUNTA($A900:$R900)=0,"",IFERROR(ROUND($S900/60*'Settings'!$B$5,2),0))</f>
        <v/>
      </c>
      <c r="Y900" s="46">
        <f>IF(COUNTA($A900:$R900)=0,"",IFERROR($R900+$X900,0))</f>
        <v/>
      </c>
      <c r="Z900" s="25">
        <f>IF(COUNTA($A900:$R900)=0,"",IFERROR(IF(OR($K900="Closed",$K900="Canceled"),"No",IF($O900="","Missing Due Date",IF(INT($O900)&lt;INT('Settings'!$B$8),"Overdue",IF(INT($O900)=INT('Settings'!$B$8),"Due Today",IF(INT($O900)&lt;=INT('Settings'!$B$8)+'Settings'!$B$6,"Due Soon","Upcoming"))))),"Check date"))</f>
        <v/>
      </c>
      <c r="AA900" s="27">
        <f>IF(COUNTA($A900:$R900)=0,"",IF($A900="","Missing ID",IF(COUNTIF($A$5:$A$1004,$A900)&gt;1,"Duplicate ID",IF(OR($B900="",$C900="",$D900="",$H900="",$I900="",$K900="",$L900="",$Q900=""),"Missing required field",IF(AND($K900="Closed",$P900=""),"Closed without Resolved At",IF(AND($P900&lt;&gt;"",$P900&lt;$B900),"Resolved before Reported",IF(AND($Q900&lt;&gt;"",$Q900&lt;$B900),"Last Updated before Reported","OK")))))))</f>
        <v/>
      </c>
    </row>
    <row r="901">
      <c r="A901" s="17" t="n"/>
      <c r="B901" s="41" t="n"/>
      <c r="C901" s="42" t="n"/>
      <c r="D901" s="17" t="n"/>
      <c r="E901" s="20" t="n"/>
      <c r="F901" s="17" t="n"/>
      <c r="G901" s="17" t="n"/>
      <c r="H901" s="17" t="n"/>
      <c r="I901" s="17" t="n"/>
      <c r="J901" s="41" t="n"/>
      <c r="K901" s="17" t="n"/>
      <c r="L901" s="17" t="n"/>
      <c r="M901" s="17" t="n"/>
      <c r="N901" s="20" t="n"/>
      <c r="O901" s="42" t="n"/>
      <c r="P901" s="41" t="n"/>
      <c r="Q901" s="41" t="n"/>
      <c r="R901" s="43" t="n"/>
      <c r="S901" s="22">
        <f>IF(COUNTA($A901:$R901)=0,"",IFERROR(IF($J901="","",MAX(0,ROUND((IF(OR($K901="Closed",$K901="Canceled"),IF($P901="",$Q901,$P901),'Settings'!$B$8)-$J901)*1440,0))),""))</f>
        <v/>
      </c>
      <c r="T901" s="44">
        <f>IF(COUNTA($A901:$R901)=0,"",IFERROR(IF($B901="","",MAX(0,ROUND((IF(OR($K901="Closed",$K901="Canceled"),IF($P901="",$Q901,$P901),'Settings'!$B$8)-$B901)*24,1))),""))</f>
        <v/>
      </c>
      <c r="U901" s="44">
        <f>IF(COUNTA($A901:$R901)=0,"",IFERROR(VLOOKUP($I901,'Settings'!$A$12:$B$15,2,FALSE),""))</f>
        <v/>
      </c>
      <c r="V901" s="45">
        <f>IF(COUNTA($A901:$R901)=0,"",IFERROR(IF(OR($B901="",$U901=""),"",$B901+$U901/24),""))</f>
        <v/>
      </c>
      <c r="W901" s="25">
        <f>IF(COUNTA($A901:$R901)=0,"",IFERROR(IF($V901="","",IF(OR($K901="Closed",$K901="Canceled"),IF(IF($P901="",$Q901,$P901)&lt;=$V901,"Met","Missed"),IF('Settings'!$B$8&gt;$V901,"Overdue","Within Target"))),""))</f>
        <v/>
      </c>
      <c r="X901" s="46">
        <f>IF(COUNTA($A901:$R901)=0,"",IFERROR(ROUND($S901/60*'Settings'!$B$5,2),0))</f>
        <v/>
      </c>
      <c r="Y901" s="46">
        <f>IF(COUNTA($A901:$R901)=0,"",IFERROR($R901+$X901,0))</f>
        <v/>
      </c>
      <c r="Z901" s="25">
        <f>IF(COUNTA($A901:$R901)=0,"",IFERROR(IF(OR($K901="Closed",$K901="Canceled"),"No",IF($O901="","Missing Due Date",IF(INT($O901)&lt;INT('Settings'!$B$8),"Overdue",IF(INT($O901)=INT('Settings'!$B$8),"Due Today",IF(INT($O901)&lt;=INT('Settings'!$B$8)+'Settings'!$B$6,"Due Soon","Upcoming"))))),"Check date"))</f>
        <v/>
      </c>
      <c r="AA901" s="27">
        <f>IF(COUNTA($A901:$R901)=0,"",IF($A901="","Missing ID",IF(COUNTIF($A$5:$A$1004,$A901)&gt;1,"Duplicate ID",IF(OR($B901="",$C901="",$D901="",$H901="",$I901="",$K901="",$L901="",$Q901=""),"Missing required field",IF(AND($K901="Closed",$P901=""),"Closed without Resolved At",IF(AND($P901&lt;&gt;"",$P901&lt;$B901),"Resolved before Reported",IF(AND($Q901&lt;&gt;"",$Q901&lt;$B901),"Last Updated before Reported","OK")))))))</f>
        <v/>
      </c>
    </row>
    <row r="902">
      <c r="A902" s="17" t="n"/>
      <c r="B902" s="41" t="n"/>
      <c r="C902" s="42" t="n"/>
      <c r="D902" s="17" t="n"/>
      <c r="E902" s="20" t="n"/>
      <c r="F902" s="17" t="n"/>
      <c r="G902" s="17" t="n"/>
      <c r="H902" s="17" t="n"/>
      <c r="I902" s="17" t="n"/>
      <c r="J902" s="41" t="n"/>
      <c r="K902" s="17" t="n"/>
      <c r="L902" s="17" t="n"/>
      <c r="M902" s="17" t="n"/>
      <c r="N902" s="20" t="n"/>
      <c r="O902" s="42" t="n"/>
      <c r="P902" s="41" t="n"/>
      <c r="Q902" s="41" t="n"/>
      <c r="R902" s="43" t="n"/>
      <c r="S902" s="22">
        <f>IF(COUNTA($A902:$R902)=0,"",IFERROR(IF($J902="","",MAX(0,ROUND((IF(OR($K902="Closed",$K902="Canceled"),IF($P902="",$Q902,$P902),'Settings'!$B$8)-$J902)*1440,0))),""))</f>
        <v/>
      </c>
      <c r="T902" s="44">
        <f>IF(COUNTA($A902:$R902)=0,"",IFERROR(IF($B902="","",MAX(0,ROUND((IF(OR($K902="Closed",$K902="Canceled"),IF($P902="",$Q902,$P902),'Settings'!$B$8)-$B902)*24,1))),""))</f>
        <v/>
      </c>
      <c r="U902" s="44">
        <f>IF(COUNTA($A902:$R902)=0,"",IFERROR(VLOOKUP($I902,'Settings'!$A$12:$B$15,2,FALSE),""))</f>
        <v/>
      </c>
      <c r="V902" s="45">
        <f>IF(COUNTA($A902:$R902)=0,"",IFERROR(IF(OR($B902="",$U902=""),"",$B902+$U902/24),""))</f>
        <v/>
      </c>
      <c r="W902" s="25">
        <f>IF(COUNTA($A902:$R902)=0,"",IFERROR(IF($V902="","",IF(OR($K902="Closed",$K902="Canceled"),IF(IF($P902="",$Q902,$P902)&lt;=$V902,"Met","Missed"),IF('Settings'!$B$8&gt;$V902,"Overdue","Within Target"))),""))</f>
        <v/>
      </c>
      <c r="X902" s="46">
        <f>IF(COUNTA($A902:$R902)=0,"",IFERROR(ROUND($S902/60*'Settings'!$B$5,2),0))</f>
        <v/>
      </c>
      <c r="Y902" s="46">
        <f>IF(COUNTA($A902:$R902)=0,"",IFERROR($R902+$X902,0))</f>
        <v/>
      </c>
      <c r="Z902" s="25">
        <f>IF(COUNTA($A902:$R902)=0,"",IFERROR(IF(OR($K902="Closed",$K902="Canceled"),"No",IF($O902="","Missing Due Date",IF(INT($O902)&lt;INT('Settings'!$B$8),"Overdue",IF(INT($O902)=INT('Settings'!$B$8),"Due Today",IF(INT($O902)&lt;=INT('Settings'!$B$8)+'Settings'!$B$6,"Due Soon","Upcoming"))))),"Check date"))</f>
        <v/>
      </c>
      <c r="AA902" s="27">
        <f>IF(COUNTA($A902:$R902)=0,"",IF($A902="","Missing ID",IF(COUNTIF($A$5:$A$1004,$A902)&gt;1,"Duplicate ID",IF(OR($B902="",$C902="",$D902="",$H902="",$I902="",$K902="",$L902="",$Q902=""),"Missing required field",IF(AND($K902="Closed",$P902=""),"Closed without Resolved At",IF(AND($P902&lt;&gt;"",$P902&lt;$B902),"Resolved before Reported",IF(AND($Q902&lt;&gt;"",$Q902&lt;$B902),"Last Updated before Reported","OK")))))))</f>
        <v/>
      </c>
    </row>
    <row r="903">
      <c r="A903" s="17" t="n"/>
      <c r="B903" s="41" t="n"/>
      <c r="C903" s="42" t="n"/>
      <c r="D903" s="17" t="n"/>
      <c r="E903" s="20" t="n"/>
      <c r="F903" s="17" t="n"/>
      <c r="G903" s="17" t="n"/>
      <c r="H903" s="17" t="n"/>
      <c r="I903" s="17" t="n"/>
      <c r="J903" s="41" t="n"/>
      <c r="K903" s="17" t="n"/>
      <c r="L903" s="17" t="n"/>
      <c r="M903" s="17" t="n"/>
      <c r="N903" s="20" t="n"/>
      <c r="O903" s="42" t="n"/>
      <c r="P903" s="41" t="n"/>
      <c r="Q903" s="41" t="n"/>
      <c r="R903" s="43" t="n"/>
      <c r="S903" s="22">
        <f>IF(COUNTA($A903:$R903)=0,"",IFERROR(IF($J903="","",MAX(0,ROUND((IF(OR($K903="Closed",$K903="Canceled"),IF($P903="",$Q903,$P903),'Settings'!$B$8)-$J903)*1440,0))),""))</f>
        <v/>
      </c>
      <c r="T903" s="44">
        <f>IF(COUNTA($A903:$R903)=0,"",IFERROR(IF($B903="","",MAX(0,ROUND((IF(OR($K903="Closed",$K903="Canceled"),IF($P903="",$Q903,$P903),'Settings'!$B$8)-$B903)*24,1))),""))</f>
        <v/>
      </c>
      <c r="U903" s="44">
        <f>IF(COUNTA($A903:$R903)=0,"",IFERROR(VLOOKUP($I903,'Settings'!$A$12:$B$15,2,FALSE),""))</f>
        <v/>
      </c>
      <c r="V903" s="45">
        <f>IF(COUNTA($A903:$R903)=0,"",IFERROR(IF(OR($B903="",$U903=""),"",$B903+$U903/24),""))</f>
        <v/>
      </c>
      <c r="W903" s="25">
        <f>IF(COUNTA($A903:$R903)=0,"",IFERROR(IF($V903="","",IF(OR($K903="Closed",$K903="Canceled"),IF(IF($P903="",$Q903,$P903)&lt;=$V903,"Met","Missed"),IF('Settings'!$B$8&gt;$V903,"Overdue","Within Target"))),""))</f>
        <v/>
      </c>
      <c r="X903" s="46">
        <f>IF(COUNTA($A903:$R903)=0,"",IFERROR(ROUND($S903/60*'Settings'!$B$5,2),0))</f>
        <v/>
      </c>
      <c r="Y903" s="46">
        <f>IF(COUNTA($A903:$R903)=0,"",IFERROR($R903+$X903,0))</f>
        <v/>
      </c>
      <c r="Z903" s="25">
        <f>IF(COUNTA($A903:$R903)=0,"",IFERROR(IF(OR($K903="Closed",$K903="Canceled"),"No",IF($O903="","Missing Due Date",IF(INT($O903)&lt;INT('Settings'!$B$8),"Overdue",IF(INT($O903)=INT('Settings'!$B$8),"Due Today",IF(INT($O903)&lt;=INT('Settings'!$B$8)+'Settings'!$B$6,"Due Soon","Upcoming"))))),"Check date"))</f>
        <v/>
      </c>
      <c r="AA903" s="27">
        <f>IF(COUNTA($A903:$R903)=0,"",IF($A903="","Missing ID",IF(COUNTIF($A$5:$A$1004,$A903)&gt;1,"Duplicate ID",IF(OR($B903="",$C903="",$D903="",$H903="",$I903="",$K903="",$L903="",$Q903=""),"Missing required field",IF(AND($K903="Closed",$P903=""),"Closed without Resolved At",IF(AND($P903&lt;&gt;"",$P903&lt;$B903),"Resolved before Reported",IF(AND($Q903&lt;&gt;"",$Q903&lt;$B903),"Last Updated before Reported","OK")))))))</f>
        <v/>
      </c>
    </row>
    <row r="904">
      <c r="A904" s="17" t="n"/>
      <c r="B904" s="41" t="n"/>
      <c r="C904" s="42" t="n"/>
      <c r="D904" s="17" t="n"/>
      <c r="E904" s="20" t="n"/>
      <c r="F904" s="17" t="n"/>
      <c r="G904" s="17" t="n"/>
      <c r="H904" s="17" t="n"/>
      <c r="I904" s="17" t="n"/>
      <c r="J904" s="41" t="n"/>
      <c r="K904" s="17" t="n"/>
      <c r="L904" s="17" t="n"/>
      <c r="M904" s="17" t="n"/>
      <c r="N904" s="20" t="n"/>
      <c r="O904" s="42" t="n"/>
      <c r="P904" s="41" t="n"/>
      <c r="Q904" s="41" t="n"/>
      <c r="R904" s="43" t="n"/>
      <c r="S904" s="22">
        <f>IF(COUNTA($A904:$R904)=0,"",IFERROR(IF($J904="","",MAX(0,ROUND((IF(OR($K904="Closed",$K904="Canceled"),IF($P904="",$Q904,$P904),'Settings'!$B$8)-$J904)*1440,0))),""))</f>
        <v/>
      </c>
      <c r="T904" s="44">
        <f>IF(COUNTA($A904:$R904)=0,"",IFERROR(IF($B904="","",MAX(0,ROUND((IF(OR($K904="Closed",$K904="Canceled"),IF($P904="",$Q904,$P904),'Settings'!$B$8)-$B904)*24,1))),""))</f>
        <v/>
      </c>
      <c r="U904" s="44">
        <f>IF(COUNTA($A904:$R904)=0,"",IFERROR(VLOOKUP($I904,'Settings'!$A$12:$B$15,2,FALSE),""))</f>
        <v/>
      </c>
      <c r="V904" s="45">
        <f>IF(COUNTA($A904:$R904)=0,"",IFERROR(IF(OR($B904="",$U904=""),"",$B904+$U904/24),""))</f>
        <v/>
      </c>
      <c r="W904" s="25">
        <f>IF(COUNTA($A904:$R904)=0,"",IFERROR(IF($V904="","",IF(OR($K904="Closed",$K904="Canceled"),IF(IF($P904="",$Q904,$P904)&lt;=$V904,"Met","Missed"),IF('Settings'!$B$8&gt;$V904,"Overdue","Within Target"))),""))</f>
        <v/>
      </c>
      <c r="X904" s="46">
        <f>IF(COUNTA($A904:$R904)=0,"",IFERROR(ROUND($S904/60*'Settings'!$B$5,2),0))</f>
        <v/>
      </c>
      <c r="Y904" s="46">
        <f>IF(COUNTA($A904:$R904)=0,"",IFERROR($R904+$X904,0))</f>
        <v/>
      </c>
      <c r="Z904" s="25">
        <f>IF(COUNTA($A904:$R904)=0,"",IFERROR(IF(OR($K904="Closed",$K904="Canceled"),"No",IF($O904="","Missing Due Date",IF(INT($O904)&lt;INT('Settings'!$B$8),"Overdue",IF(INT($O904)=INT('Settings'!$B$8),"Due Today",IF(INT($O904)&lt;=INT('Settings'!$B$8)+'Settings'!$B$6,"Due Soon","Upcoming"))))),"Check date"))</f>
        <v/>
      </c>
      <c r="AA904" s="27">
        <f>IF(COUNTA($A904:$R904)=0,"",IF($A904="","Missing ID",IF(COUNTIF($A$5:$A$1004,$A904)&gt;1,"Duplicate ID",IF(OR($B904="",$C904="",$D904="",$H904="",$I904="",$K904="",$L904="",$Q904=""),"Missing required field",IF(AND($K904="Closed",$P904=""),"Closed without Resolved At",IF(AND($P904&lt;&gt;"",$P904&lt;$B904),"Resolved before Reported",IF(AND($Q904&lt;&gt;"",$Q904&lt;$B904),"Last Updated before Reported","OK")))))))</f>
        <v/>
      </c>
    </row>
    <row r="905">
      <c r="A905" s="17" t="n"/>
      <c r="B905" s="41" t="n"/>
      <c r="C905" s="42" t="n"/>
      <c r="D905" s="17" t="n"/>
      <c r="E905" s="20" t="n"/>
      <c r="F905" s="17" t="n"/>
      <c r="G905" s="17" t="n"/>
      <c r="H905" s="17" t="n"/>
      <c r="I905" s="17" t="n"/>
      <c r="J905" s="41" t="n"/>
      <c r="K905" s="17" t="n"/>
      <c r="L905" s="17" t="n"/>
      <c r="M905" s="17" t="n"/>
      <c r="N905" s="20" t="n"/>
      <c r="O905" s="42" t="n"/>
      <c r="P905" s="41" t="n"/>
      <c r="Q905" s="41" t="n"/>
      <c r="R905" s="43" t="n"/>
      <c r="S905" s="22">
        <f>IF(COUNTA($A905:$R905)=0,"",IFERROR(IF($J905="","",MAX(0,ROUND((IF(OR($K905="Closed",$K905="Canceled"),IF($P905="",$Q905,$P905),'Settings'!$B$8)-$J905)*1440,0))),""))</f>
        <v/>
      </c>
      <c r="T905" s="44">
        <f>IF(COUNTA($A905:$R905)=0,"",IFERROR(IF($B905="","",MAX(0,ROUND((IF(OR($K905="Closed",$K905="Canceled"),IF($P905="",$Q905,$P905),'Settings'!$B$8)-$B905)*24,1))),""))</f>
        <v/>
      </c>
      <c r="U905" s="44">
        <f>IF(COUNTA($A905:$R905)=0,"",IFERROR(VLOOKUP($I905,'Settings'!$A$12:$B$15,2,FALSE),""))</f>
        <v/>
      </c>
      <c r="V905" s="45">
        <f>IF(COUNTA($A905:$R905)=0,"",IFERROR(IF(OR($B905="",$U905=""),"",$B905+$U905/24),""))</f>
        <v/>
      </c>
      <c r="W905" s="25">
        <f>IF(COUNTA($A905:$R905)=0,"",IFERROR(IF($V905="","",IF(OR($K905="Closed",$K905="Canceled"),IF(IF($P905="",$Q905,$P905)&lt;=$V905,"Met","Missed"),IF('Settings'!$B$8&gt;$V905,"Overdue","Within Target"))),""))</f>
        <v/>
      </c>
      <c r="X905" s="46">
        <f>IF(COUNTA($A905:$R905)=0,"",IFERROR(ROUND($S905/60*'Settings'!$B$5,2),0))</f>
        <v/>
      </c>
      <c r="Y905" s="46">
        <f>IF(COUNTA($A905:$R905)=0,"",IFERROR($R905+$X905,0))</f>
        <v/>
      </c>
      <c r="Z905" s="25">
        <f>IF(COUNTA($A905:$R905)=0,"",IFERROR(IF(OR($K905="Closed",$K905="Canceled"),"No",IF($O905="","Missing Due Date",IF(INT($O905)&lt;INT('Settings'!$B$8),"Overdue",IF(INT($O905)=INT('Settings'!$B$8),"Due Today",IF(INT($O905)&lt;=INT('Settings'!$B$8)+'Settings'!$B$6,"Due Soon","Upcoming"))))),"Check date"))</f>
        <v/>
      </c>
      <c r="AA905" s="27">
        <f>IF(COUNTA($A905:$R905)=0,"",IF($A905="","Missing ID",IF(COUNTIF($A$5:$A$1004,$A905)&gt;1,"Duplicate ID",IF(OR($B905="",$C905="",$D905="",$H905="",$I905="",$K905="",$L905="",$Q905=""),"Missing required field",IF(AND($K905="Closed",$P905=""),"Closed without Resolved At",IF(AND($P905&lt;&gt;"",$P905&lt;$B905),"Resolved before Reported",IF(AND($Q905&lt;&gt;"",$Q905&lt;$B905),"Last Updated before Reported","OK")))))))</f>
        <v/>
      </c>
    </row>
    <row r="906">
      <c r="A906" s="17" t="n"/>
      <c r="B906" s="41" t="n"/>
      <c r="C906" s="42" t="n"/>
      <c r="D906" s="17" t="n"/>
      <c r="E906" s="20" t="n"/>
      <c r="F906" s="17" t="n"/>
      <c r="G906" s="17" t="n"/>
      <c r="H906" s="17" t="n"/>
      <c r="I906" s="17" t="n"/>
      <c r="J906" s="41" t="n"/>
      <c r="K906" s="17" t="n"/>
      <c r="L906" s="17" t="n"/>
      <c r="M906" s="17" t="n"/>
      <c r="N906" s="20" t="n"/>
      <c r="O906" s="42" t="n"/>
      <c r="P906" s="41" t="n"/>
      <c r="Q906" s="41" t="n"/>
      <c r="R906" s="43" t="n"/>
      <c r="S906" s="22">
        <f>IF(COUNTA($A906:$R906)=0,"",IFERROR(IF($J906="","",MAX(0,ROUND((IF(OR($K906="Closed",$K906="Canceled"),IF($P906="",$Q906,$P906),'Settings'!$B$8)-$J906)*1440,0))),""))</f>
        <v/>
      </c>
      <c r="T906" s="44">
        <f>IF(COUNTA($A906:$R906)=0,"",IFERROR(IF($B906="","",MAX(0,ROUND((IF(OR($K906="Closed",$K906="Canceled"),IF($P906="",$Q906,$P906),'Settings'!$B$8)-$B906)*24,1))),""))</f>
        <v/>
      </c>
      <c r="U906" s="44">
        <f>IF(COUNTA($A906:$R906)=0,"",IFERROR(VLOOKUP($I906,'Settings'!$A$12:$B$15,2,FALSE),""))</f>
        <v/>
      </c>
      <c r="V906" s="45">
        <f>IF(COUNTA($A906:$R906)=0,"",IFERROR(IF(OR($B906="",$U906=""),"",$B906+$U906/24),""))</f>
        <v/>
      </c>
      <c r="W906" s="25">
        <f>IF(COUNTA($A906:$R906)=0,"",IFERROR(IF($V906="","",IF(OR($K906="Closed",$K906="Canceled"),IF(IF($P906="",$Q906,$P906)&lt;=$V906,"Met","Missed"),IF('Settings'!$B$8&gt;$V906,"Overdue","Within Target"))),""))</f>
        <v/>
      </c>
      <c r="X906" s="46">
        <f>IF(COUNTA($A906:$R906)=0,"",IFERROR(ROUND($S906/60*'Settings'!$B$5,2),0))</f>
        <v/>
      </c>
      <c r="Y906" s="46">
        <f>IF(COUNTA($A906:$R906)=0,"",IFERROR($R906+$X906,0))</f>
        <v/>
      </c>
      <c r="Z906" s="25">
        <f>IF(COUNTA($A906:$R906)=0,"",IFERROR(IF(OR($K906="Closed",$K906="Canceled"),"No",IF($O906="","Missing Due Date",IF(INT($O906)&lt;INT('Settings'!$B$8),"Overdue",IF(INT($O906)=INT('Settings'!$B$8),"Due Today",IF(INT($O906)&lt;=INT('Settings'!$B$8)+'Settings'!$B$6,"Due Soon","Upcoming"))))),"Check date"))</f>
        <v/>
      </c>
      <c r="AA906" s="27">
        <f>IF(COUNTA($A906:$R906)=0,"",IF($A906="","Missing ID",IF(COUNTIF($A$5:$A$1004,$A906)&gt;1,"Duplicate ID",IF(OR($B906="",$C906="",$D906="",$H906="",$I906="",$K906="",$L906="",$Q906=""),"Missing required field",IF(AND($K906="Closed",$P906=""),"Closed without Resolved At",IF(AND($P906&lt;&gt;"",$P906&lt;$B906),"Resolved before Reported",IF(AND($Q906&lt;&gt;"",$Q906&lt;$B906),"Last Updated before Reported","OK")))))))</f>
        <v/>
      </c>
    </row>
    <row r="907">
      <c r="A907" s="17" t="n"/>
      <c r="B907" s="41" t="n"/>
      <c r="C907" s="42" t="n"/>
      <c r="D907" s="17" t="n"/>
      <c r="E907" s="20" t="n"/>
      <c r="F907" s="17" t="n"/>
      <c r="G907" s="17" t="n"/>
      <c r="H907" s="17" t="n"/>
      <c r="I907" s="17" t="n"/>
      <c r="J907" s="41" t="n"/>
      <c r="K907" s="17" t="n"/>
      <c r="L907" s="17" t="n"/>
      <c r="M907" s="17" t="n"/>
      <c r="N907" s="20" t="n"/>
      <c r="O907" s="42" t="n"/>
      <c r="P907" s="41" t="n"/>
      <c r="Q907" s="41" t="n"/>
      <c r="R907" s="43" t="n"/>
      <c r="S907" s="22">
        <f>IF(COUNTA($A907:$R907)=0,"",IFERROR(IF($J907="","",MAX(0,ROUND((IF(OR($K907="Closed",$K907="Canceled"),IF($P907="",$Q907,$P907),'Settings'!$B$8)-$J907)*1440,0))),""))</f>
        <v/>
      </c>
      <c r="T907" s="44">
        <f>IF(COUNTA($A907:$R907)=0,"",IFERROR(IF($B907="","",MAX(0,ROUND((IF(OR($K907="Closed",$K907="Canceled"),IF($P907="",$Q907,$P907),'Settings'!$B$8)-$B907)*24,1))),""))</f>
        <v/>
      </c>
      <c r="U907" s="44">
        <f>IF(COUNTA($A907:$R907)=0,"",IFERROR(VLOOKUP($I907,'Settings'!$A$12:$B$15,2,FALSE),""))</f>
        <v/>
      </c>
      <c r="V907" s="45">
        <f>IF(COUNTA($A907:$R907)=0,"",IFERROR(IF(OR($B907="",$U907=""),"",$B907+$U907/24),""))</f>
        <v/>
      </c>
      <c r="W907" s="25">
        <f>IF(COUNTA($A907:$R907)=0,"",IFERROR(IF($V907="","",IF(OR($K907="Closed",$K907="Canceled"),IF(IF($P907="",$Q907,$P907)&lt;=$V907,"Met","Missed"),IF('Settings'!$B$8&gt;$V907,"Overdue","Within Target"))),""))</f>
        <v/>
      </c>
      <c r="X907" s="46">
        <f>IF(COUNTA($A907:$R907)=0,"",IFERROR(ROUND($S907/60*'Settings'!$B$5,2),0))</f>
        <v/>
      </c>
      <c r="Y907" s="46">
        <f>IF(COUNTA($A907:$R907)=0,"",IFERROR($R907+$X907,0))</f>
        <v/>
      </c>
      <c r="Z907" s="25">
        <f>IF(COUNTA($A907:$R907)=0,"",IFERROR(IF(OR($K907="Closed",$K907="Canceled"),"No",IF($O907="","Missing Due Date",IF(INT($O907)&lt;INT('Settings'!$B$8),"Overdue",IF(INT($O907)=INT('Settings'!$B$8),"Due Today",IF(INT($O907)&lt;=INT('Settings'!$B$8)+'Settings'!$B$6,"Due Soon","Upcoming"))))),"Check date"))</f>
        <v/>
      </c>
      <c r="AA907" s="27">
        <f>IF(COUNTA($A907:$R907)=0,"",IF($A907="","Missing ID",IF(COUNTIF($A$5:$A$1004,$A907)&gt;1,"Duplicate ID",IF(OR($B907="",$C907="",$D907="",$H907="",$I907="",$K907="",$L907="",$Q907=""),"Missing required field",IF(AND($K907="Closed",$P907=""),"Closed without Resolved At",IF(AND($P907&lt;&gt;"",$P907&lt;$B907),"Resolved before Reported",IF(AND($Q907&lt;&gt;"",$Q907&lt;$B907),"Last Updated before Reported","OK")))))))</f>
        <v/>
      </c>
    </row>
    <row r="908">
      <c r="A908" s="17" t="n"/>
      <c r="B908" s="41" t="n"/>
      <c r="C908" s="42" t="n"/>
      <c r="D908" s="17" t="n"/>
      <c r="E908" s="20" t="n"/>
      <c r="F908" s="17" t="n"/>
      <c r="G908" s="17" t="n"/>
      <c r="H908" s="17" t="n"/>
      <c r="I908" s="17" t="n"/>
      <c r="J908" s="41" t="n"/>
      <c r="K908" s="17" t="n"/>
      <c r="L908" s="17" t="n"/>
      <c r="M908" s="17" t="n"/>
      <c r="N908" s="20" t="n"/>
      <c r="O908" s="42" t="n"/>
      <c r="P908" s="41" t="n"/>
      <c r="Q908" s="41" t="n"/>
      <c r="R908" s="43" t="n"/>
      <c r="S908" s="22">
        <f>IF(COUNTA($A908:$R908)=0,"",IFERROR(IF($J908="","",MAX(0,ROUND((IF(OR($K908="Closed",$K908="Canceled"),IF($P908="",$Q908,$P908),'Settings'!$B$8)-$J908)*1440,0))),""))</f>
        <v/>
      </c>
      <c r="T908" s="44">
        <f>IF(COUNTA($A908:$R908)=0,"",IFERROR(IF($B908="","",MAX(0,ROUND((IF(OR($K908="Closed",$K908="Canceled"),IF($P908="",$Q908,$P908),'Settings'!$B$8)-$B908)*24,1))),""))</f>
        <v/>
      </c>
      <c r="U908" s="44">
        <f>IF(COUNTA($A908:$R908)=0,"",IFERROR(VLOOKUP($I908,'Settings'!$A$12:$B$15,2,FALSE),""))</f>
        <v/>
      </c>
      <c r="V908" s="45">
        <f>IF(COUNTA($A908:$R908)=0,"",IFERROR(IF(OR($B908="",$U908=""),"",$B908+$U908/24),""))</f>
        <v/>
      </c>
      <c r="W908" s="25">
        <f>IF(COUNTA($A908:$R908)=0,"",IFERROR(IF($V908="","",IF(OR($K908="Closed",$K908="Canceled"),IF(IF($P908="",$Q908,$P908)&lt;=$V908,"Met","Missed"),IF('Settings'!$B$8&gt;$V908,"Overdue","Within Target"))),""))</f>
        <v/>
      </c>
      <c r="X908" s="46">
        <f>IF(COUNTA($A908:$R908)=0,"",IFERROR(ROUND($S908/60*'Settings'!$B$5,2),0))</f>
        <v/>
      </c>
      <c r="Y908" s="46">
        <f>IF(COUNTA($A908:$R908)=0,"",IFERROR($R908+$X908,0))</f>
        <v/>
      </c>
      <c r="Z908" s="25">
        <f>IF(COUNTA($A908:$R908)=0,"",IFERROR(IF(OR($K908="Closed",$K908="Canceled"),"No",IF($O908="","Missing Due Date",IF(INT($O908)&lt;INT('Settings'!$B$8),"Overdue",IF(INT($O908)=INT('Settings'!$B$8),"Due Today",IF(INT($O908)&lt;=INT('Settings'!$B$8)+'Settings'!$B$6,"Due Soon","Upcoming"))))),"Check date"))</f>
        <v/>
      </c>
      <c r="AA908" s="27">
        <f>IF(COUNTA($A908:$R908)=0,"",IF($A908="","Missing ID",IF(COUNTIF($A$5:$A$1004,$A908)&gt;1,"Duplicate ID",IF(OR($B908="",$C908="",$D908="",$H908="",$I908="",$K908="",$L908="",$Q908=""),"Missing required field",IF(AND($K908="Closed",$P908=""),"Closed without Resolved At",IF(AND($P908&lt;&gt;"",$P908&lt;$B908),"Resolved before Reported",IF(AND($Q908&lt;&gt;"",$Q908&lt;$B908),"Last Updated before Reported","OK")))))))</f>
        <v/>
      </c>
    </row>
    <row r="909">
      <c r="A909" s="17" t="n"/>
      <c r="B909" s="41" t="n"/>
      <c r="C909" s="42" t="n"/>
      <c r="D909" s="17" t="n"/>
      <c r="E909" s="20" t="n"/>
      <c r="F909" s="17" t="n"/>
      <c r="G909" s="17" t="n"/>
      <c r="H909" s="17" t="n"/>
      <c r="I909" s="17" t="n"/>
      <c r="J909" s="41" t="n"/>
      <c r="K909" s="17" t="n"/>
      <c r="L909" s="17" t="n"/>
      <c r="M909" s="17" t="n"/>
      <c r="N909" s="20" t="n"/>
      <c r="O909" s="42" t="n"/>
      <c r="P909" s="41" t="n"/>
      <c r="Q909" s="41" t="n"/>
      <c r="R909" s="43" t="n"/>
      <c r="S909" s="22">
        <f>IF(COUNTA($A909:$R909)=0,"",IFERROR(IF($J909="","",MAX(0,ROUND((IF(OR($K909="Closed",$K909="Canceled"),IF($P909="",$Q909,$P909),'Settings'!$B$8)-$J909)*1440,0))),""))</f>
        <v/>
      </c>
      <c r="T909" s="44">
        <f>IF(COUNTA($A909:$R909)=0,"",IFERROR(IF($B909="","",MAX(0,ROUND((IF(OR($K909="Closed",$K909="Canceled"),IF($P909="",$Q909,$P909),'Settings'!$B$8)-$B909)*24,1))),""))</f>
        <v/>
      </c>
      <c r="U909" s="44">
        <f>IF(COUNTA($A909:$R909)=0,"",IFERROR(VLOOKUP($I909,'Settings'!$A$12:$B$15,2,FALSE),""))</f>
        <v/>
      </c>
      <c r="V909" s="45">
        <f>IF(COUNTA($A909:$R909)=0,"",IFERROR(IF(OR($B909="",$U909=""),"",$B909+$U909/24),""))</f>
        <v/>
      </c>
      <c r="W909" s="25">
        <f>IF(COUNTA($A909:$R909)=0,"",IFERROR(IF($V909="","",IF(OR($K909="Closed",$K909="Canceled"),IF(IF($P909="",$Q909,$P909)&lt;=$V909,"Met","Missed"),IF('Settings'!$B$8&gt;$V909,"Overdue","Within Target"))),""))</f>
        <v/>
      </c>
      <c r="X909" s="46">
        <f>IF(COUNTA($A909:$R909)=0,"",IFERROR(ROUND($S909/60*'Settings'!$B$5,2),0))</f>
        <v/>
      </c>
      <c r="Y909" s="46">
        <f>IF(COUNTA($A909:$R909)=0,"",IFERROR($R909+$X909,0))</f>
        <v/>
      </c>
      <c r="Z909" s="25">
        <f>IF(COUNTA($A909:$R909)=0,"",IFERROR(IF(OR($K909="Closed",$K909="Canceled"),"No",IF($O909="","Missing Due Date",IF(INT($O909)&lt;INT('Settings'!$B$8),"Overdue",IF(INT($O909)=INT('Settings'!$B$8),"Due Today",IF(INT($O909)&lt;=INT('Settings'!$B$8)+'Settings'!$B$6,"Due Soon","Upcoming"))))),"Check date"))</f>
        <v/>
      </c>
      <c r="AA909" s="27">
        <f>IF(COUNTA($A909:$R909)=0,"",IF($A909="","Missing ID",IF(COUNTIF($A$5:$A$1004,$A909)&gt;1,"Duplicate ID",IF(OR($B909="",$C909="",$D909="",$H909="",$I909="",$K909="",$L909="",$Q909=""),"Missing required field",IF(AND($K909="Closed",$P909=""),"Closed without Resolved At",IF(AND($P909&lt;&gt;"",$P909&lt;$B909),"Resolved before Reported",IF(AND($Q909&lt;&gt;"",$Q909&lt;$B909),"Last Updated before Reported","OK")))))))</f>
        <v/>
      </c>
    </row>
    <row r="910">
      <c r="A910" s="17" t="n"/>
      <c r="B910" s="41" t="n"/>
      <c r="C910" s="42" t="n"/>
      <c r="D910" s="17" t="n"/>
      <c r="E910" s="20" t="n"/>
      <c r="F910" s="17" t="n"/>
      <c r="G910" s="17" t="n"/>
      <c r="H910" s="17" t="n"/>
      <c r="I910" s="17" t="n"/>
      <c r="J910" s="41" t="n"/>
      <c r="K910" s="17" t="n"/>
      <c r="L910" s="17" t="n"/>
      <c r="M910" s="17" t="n"/>
      <c r="N910" s="20" t="n"/>
      <c r="O910" s="42" t="n"/>
      <c r="P910" s="41" t="n"/>
      <c r="Q910" s="41" t="n"/>
      <c r="R910" s="43" t="n"/>
      <c r="S910" s="22">
        <f>IF(COUNTA($A910:$R910)=0,"",IFERROR(IF($J910="","",MAX(0,ROUND((IF(OR($K910="Closed",$K910="Canceled"),IF($P910="",$Q910,$P910),'Settings'!$B$8)-$J910)*1440,0))),""))</f>
        <v/>
      </c>
      <c r="T910" s="44">
        <f>IF(COUNTA($A910:$R910)=0,"",IFERROR(IF($B910="","",MAX(0,ROUND((IF(OR($K910="Closed",$K910="Canceled"),IF($P910="",$Q910,$P910),'Settings'!$B$8)-$B910)*24,1))),""))</f>
        <v/>
      </c>
      <c r="U910" s="44">
        <f>IF(COUNTA($A910:$R910)=0,"",IFERROR(VLOOKUP($I910,'Settings'!$A$12:$B$15,2,FALSE),""))</f>
        <v/>
      </c>
      <c r="V910" s="45">
        <f>IF(COUNTA($A910:$R910)=0,"",IFERROR(IF(OR($B910="",$U910=""),"",$B910+$U910/24),""))</f>
        <v/>
      </c>
      <c r="W910" s="25">
        <f>IF(COUNTA($A910:$R910)=0,"",IFERROR(IF($V910="","",IF(OR($K910="Closed",$K910="Canceled"),IF(IF($P910="",$Q910,$P910)&lt;=$V910,"Met","Missed"),IF('Settings'!$B$8&gt;$V910,"Overdue","Within Target"))),""))</f>
        <v/>
      </c>
      <c r="X910" s="46">
        <f>IF(COUNTA($A910:$R910)=0,"",IFERROR(ROUND($S910/60*'Settings'!$B$5,2),0))</f>
        <v/>
      </c>
      <c r="Y910" s="46">
        <f>IF(COUNTA($A910:$R910)=0,"",IFERROR($R910+$X910,0))</f>
        <v/>
      </c>
      <c r="Z910" s="25">
        <f>IF(COUNTA($A910:$R910)=0,"",IFERROR(IF(OR($K910="Closed",$K910="Canceled"),"No",IF($O910="","Missing Due Date",IF(INT($O910)&lt;INT('Settings'!$B$8),"Overdue",IF(INT($O910)=INT('Settings'!$B$8),"Due Today",IF(INT($O910)&lt;=INT('Settings'!$B$8)+'Settings'!$B$6,"Due Soon","Upcoming"))))),"Check date"))</f>
        <v/>
      </c>
      <c r="AA910" s="27">
        <f>IF(COUNTA($A910:$R910)=0,"",IF($A910="","Missing ID",IF(COUNTIF($A$5:$A$1004,$A910)&gt;1,"Duplicate ID",IF(OR($B910="",$C910="",$D910="",$H910="",$I910="",$K910="",$L910="",$Q910=""),"Missing required field",IF(AND($K910="Closed",$P910=""),"Closed without Resolved At",IF(AND($P910&lt;&gt;"",$P910&lt;$B910),"Resolved before Reported",IF(AND($Q910&lt;&gt;"",$Q910&lt;$B910),"Last Updated before Reported","OK")))))))</f>
        <v/>
      </c>
    </row>
    <row r="911">
      <c r="A911" s="17" t="n"/>
      <c r="B911" s="41" t="n"/>
      <c r="C911" s="42" t="n"/>
      <c r="D911" s="17" t="n"/>
      <c r="E911" s="20" t="n"/>
      <c r="F911" s="17" t="n"/>
      <c r="G911" s="17" t="n"/>
      <c r="H911" s="17" t="n"/>
      <c r="I911" s="17" t="n"/>
      <c r="J911" s="41" t="n"/>
      <c r="K911" s="17" t="n"/>
      <c r="L911" s="17" t="n"/>
      <c r="M911" s="17" t="n"/>
      <c r="N911" s="20" t="n"/>
      <c r="O911" s="42" t="n"/>
      <c r="P911" s="41" t="n"/>
      <c r="Q911" s="41" t="n"/>
      <c r="R911" s="43" t="n"/>
      <c r="S911" s="22">
        <f>IF(COUNTA($A911:$R911)=0,"",IFERROR(IF($J911="","",MAX(0,ROUND((IF(OR($K911="Closed",$K911="Canceled"),IF($P911="",$Q911,$P911),'Settings'!$B$8)-$J911)*1440,0))),""))</f>
        <v/>
      </c>
      <c r="T911" s="44">
        <f>IF(COUNTA($A911:$R911)=0,"",IFERROR(IF($B911="","",MAX(0,ROUND((IF(OR($K911="Closed",$K911="Canceled"),IF($P911="",$Q911,$P911),'Settings'!$B$8)-$B911)*24,1))),""))</f>
        <v/>
      </c>
      <c r="U911" s="44">
        <f>IF(COUNTA($A911:$R911)=0,"",IFERROR(VLOOKUP($I911,'Settings'!$A$12:$B$15,2,FALSE),""))</f>
        <v/>
      </c>
      <c r="V911" s="45">
        <f>IF(COUNTA($A911:$R911)=0,"",IFERROR(IF(OR($B911="",$U911=""),"",$B911+$U911/24),""))</f>
        <v/>
      </c>
      <c r="W911" s="25">
        <f>IF(COUNTA($A911:$R911)=0,"",IFERROR(IF($V911="","",IF(OR($K911="Closed",$K911="Canceled"),IF(IF($P911="",$Q911,$P911)&lt;=$V911,"Met","Missed"),IF('Settings'!$B$8&gt;$V911,"Overdue","Within Target"))),""))</f>
        <v/>
      </c>
      <c r="X911" s="46">
        <f>IF(COUNTA($A911:$R911)=0,"",IFERROR(ROUND($S911/60*'Settings'!$B$5,2),0))</f>
        <v/>
      </c>
      <c r="Y911" s="46">
        <f>IF(COUNTA($A911:$R911)=0,"",IFERROR($R911+$X911,0))</f>
        <v/>
      </c>
      <c r="Z911" s="25">
        <f>IF(COUNTA($A911:$R911)=0,"",IFERROR(IF(OR($K911="Closed",$K911="Canceled"),"No",IF($O911="","Missing Due Date",IF(INT($O911)&lt;INT('Settings'!$B$8),"Overdue",IF(INT($O911)=INT('Settings'!$B$8),"Due Today",IF(INT($O911)&lt;=INT('Settings'!$B$8)+'Settings'!$B$6,"Due Soon","Upcoming"))))),"Check date"))</f>
        <v/>
      </c>
      <c r="AA911" s="27">
        <f>IF(COUNTA($A911:$R911)=0,"",IF($A911="","Missing ID",IF(COUNTIF($A$5:$A$1004,$A911)&gt;1,"Duplicate ID",IF(OR($B911="",$C911="",$D911="",$H911="",$I911="",$K911="",$L911="",$Q911=""),"Missing required field",IF(AND($K911="Closed",$P911=""),"Closed without Resolved At",IF(AND($P911&lt;&gt;"",$P911&lt;$B911),"Resolved before Reported",IF(AND($Q911&lt;&gt;"",$Q911&lt;$B911),"Last Updated before Reported","OK")))))))</f>
        <v/>
      </c>
    </row>
    <row r="912">
      <c r="A912" s="17" t="n"/>
      <c r="B912" s="41" t="n"/>
      <c r="C912" s="42" t="n"/>
      <c r="D912" s="17" t="n"/>
      <c r="E912" s="20" t="n"/>
      <c r="F912" s="17" t="n"/>
      <c r="G912" s="17" t="n"/>
      <c r="H912" s="17" t="n"/>
      <c r="I912" s="17" t="n"/>
      <c r="J912" s="41" t="n"/>
      <c r="K912" s="17" t="n"/>
      <c r="L912" s="17" t="n"/>
      <c r="M912" s="17" t="n"/>
      <c r="N912" s="20" t="n"/>
      <c r="O912" s="42" t="n"/>
      <c r="P912" s="41" t="n"/>
      <c r="Q912" s="41" t="n"/>
      <c r="R912" s="43" t="n"/>
      <c r="S912" s="22">
        <f>IF(COUNTA($A912:$R912)=0,"",IFERROR(IF($J912="","",MAX(0,ROUND((IF(OR($K912="Closed",$K912="Canceled"),IF($P912="",$Q912,$P912),'Settings'!$B$8)-$J912)*1440,0))),""))</f>
        <v/>
      </c>
      <c r="T912" s="44">
        <f>IF(COUNTA($A912:$R912)=0,"",IFERROR(IF($B912="","",MAX(0,ROUND((IF(OR($K912="Closed",$K912="Canceled"),IF($P912="",$Q912,$P912),'Settings'!$B$8)-$B912)*24,1))),""))</f>
        <v/>
      </c>
      <c r="U912" s="44">
        <f>IF(COUNTA($A912:$R912)=0,"",IFERROR(VLOOKUP($I912,'Settings'!$A$12:$B$15,2,FALSE),""))</f>
        <v/>
      </c>
      <c r="V912" s="45">
        <f>IF(COUNTA($A912:$R912)=0,"",IFERROR(IF(OR($B912="",$U912=""),"",$B912+$U912/24),""))</f>
        <v/>
      </c>
      <c r="W912" s="25">
        <f>IF(COUNTA($A912:$R912)=0,"",IFERROR(IF($V912="","",IF(OR($K912="Closed",$K912="Canceled"),IF(IF($P912="",$Q912,$P912)&lt;=$V912,"Met","Missed"),IF('Settings'!$B$8&gt;$V912,"Overdue","Within Target"))),""))</f>
        <v/>
      </c>
      <c r="X912" s="46">
        <f>IF(COUNTA($A912:$R912)=0,"",IFERROR(ROUND($S912/60*'Settings'!$B$5,2),0))</f>
        <v/>
      </c>
      <c r="Y912" s="46">
        <f>IF(COUNTA($A912:$R912)=0,"",IFERROR($R912+$X912,0))</f>
        <v/>
      </c>
      <c r="Z912" s="25">
        <f>IF(COUNTA($A912:$R912)=0,"",IFERROR(IF(OR($K912="Closed",$K912="Canceled"),"No",IF($O912="","Missing Due Date",IF(INT($O912)&lt;INT('Settings'!$B$8),"Overdue",IF(INT($O912)=INT('Settings'!$B$8),"Due Today",IF(INT($O912)&lt;=INT('Settings'!$B$8)+'Settings'!$B$6,"Due Soon","Upcoming"))))),"Check date"))</f>
        <v/>
      </c>
      <c r="AA912" s="27">
        <f>IF(COUNTA($A912:$R912)=0,"",IF($A912="","Missing ID",IF(COUNTIF($A$5:$A$1004,$A912)&gt;1,"Duplicate ID",IF(OR($B912="",$C912="",$D912="",$H912="",$I912="",$K912="",$L912="",$Q912=""),"Missing required field",IF(AND($K912="Closed",$P912=""),"Closed without Resolved At",IF(AND($P912&lt;&gt;"",$P912&lt;$B912),"Resolved before Reported",IF(AND($Q912&lt;&gt;"",$Q912&lt;$B912),"Last Updated before Reported","OK")))))))</f>
        <v/>
      </c>
    </row>
    <row r="913">
      <c r="A913" s="17" t="n"/>
      <c r="B913" s="41" t="n"/>
      <c r="C913" s="42" t="n"/>
      <c r="D913" s="17" t="n"/>
      <c r="E913" s="20" t="n"/>
      <c r="F913" s="17" t="n"/>
      <c r="G913" s="17" t="n"/>
      <c r="H913" s="17" t="n"/>
      <c r="I913" s="17" t="n"/>
      <c r="J913" s="41" t="n"/>
      <c r="K913" s="17" t="n"/>
      <c r="L913" s="17" t="n"/>
      <c r="M913" s="17" t="n"/>
      <c r="N913" s="20" t="n"/>
      <c r="O913" s="42" t="n"/>
      <c r="P913" s="41" t="n"/>
      <c r="Q913" s="41" t="n"/>
      <c r="R913" s="43" t="n"/>
      <c r="S913" s="22">
        <f>IF(COUNTA($A913:$R913)=0,"",IFERROR(IF($J913="","",MAX(0,ROUND((IF(OR($K913="Closed",$K913="Canceled"),IF($P913="",$Q913,$P913),'Settings'!$B$8)-$J913)*1440,0))),""))</f>
        <v/>
      </c>
      <c r="T913" s="44">
        <f>IF(COUNTA($A913:$R913)=0,"",IFERROR(IF($B913="","",MAX(0,ROUND((IF(OR($K913="Closed",$K913="Canceled"),IF($P913="",$Q913,$P913),'Settings'!$B$8)-$B913)*24,1))),""))</f>
        <v/>
      </c>
      <c r="U913" s="44">
        <f>IF(COUNTA($A913:$R913)=0,"",IFERROR(VLOOKUP($I913,'Settings'!$A$12:$B$15,2,FALSE),""))</f>
        <v/>
      </c>
      <c r="V913" s="45">
        <f>IF(COUNTA($A913:$R913)=0,"",IFERROR(IF(OR($B913="",$U913=""),"",$B913+$U913/24),""))</f>
        <v/>
      </c>
      <c r="W913" s="25">
        <f>IF(COUNTA($A913:$R913)=0,"",IFERROR(IF($V913="","",IF(OR($K913="Closed",$K913="Canceled"),IF(IF($P913="",$Q913,$P913)&lt;=$V913,"Met","Missed"),IF('Settings'!$B$8&gt;$V913,"Overdue","Within Target"))),""))</f>
        <v/>
      </c>
      <c r="X913" s="46">
        <f>IF(COUNTA($A913:$R913)=0,"",IFERROR(ROUND($S913/60*'Settings'!$B$5,2),0))</f>
        <v/>
      </c>
      <c r="Y913" s="46">
        <f>IF(COUNTA($A913:$R913)=0,"",IFERROR($R913+$X913,0))</f>
        <v/>
      </c>
      <c r="Z913" s="25">
        <f>IF(COUNTA($A913:$R913)=0,"",IFERROR(IF(OR($K913="Closed",$K913="Canceled"),"No",IF($O913="","Missing Due Date",IF(INT($O913)&lt;INT('Settings'!$B$8),"Overdue",IF(INT($O913)=INT('Settings'!$B$8),"Due Today",IF(INT($O913)&lt;=INT('Settings'!$B$8)+'Settings'!$B$6,"Due Soon","Upcoming"))))),"Check date"))</f>
        <v/>
      </c>
      <c r="AA913" s="27">
        <f>IF(COUNTA($A913:$R913)=0,"",IF($A913="","Missing ID",IF(COUNTIF($A$5:$A$1004,$A913)&gt;1,"Duplicate ID",IF(OR($B913="",$C913="",$D913="",$H913="",$I913="",$K913="",$L913="",$Q913=""),"Missing required field",IF(AND($K913="Closed",$P913=""),"Closed without Resolved At",IF(AND($P913&lt;&gt;"",$P913&lt;$B913),"Resolved before Reported",IF(AND($Q913&lt;&gt;"",$Q913&lt;$B913),"Last Updated before Reported","OK")))))))</f>
        <v/>
      </c>
    </row>
    <row r="914">
      <c r="A914" s="17" t="n"/>
      <c r="B914" s="41" t="n"/>
      <c r="C914" s="42" t="n"/>
      <c r="D914" s="17" t="n"/>
      <c r="E914" s="20" t="n"/>
      <c r="F914" s="17" t="n"/>
      <c r="G914" s="17" t="n"/>
      <c r="H914" s="17" t="n"/>
      <c r="I914" s="17" t="n"/>
      <c r="J914" s="41" t="n"/>
      <c r="K914" s="17" t="n"/>
      <c r="L914" s="17" t="n"/>
      <c r="M914" s="17" t="n"/>
      <c r="N914" s="20" t="n"/>
      <c r="O914" s="42" t="n"/>
      <c r="P914" s="41" t="n"/>
      <c r="Q914" s="41" t="n"/>
      <c r="R914" s="43" t="n"/>
      <c r="S914" s="22">
        <f>IF(COUNTA($A914:$R914)=0,"",IFERROR(IF($J914="","",MAX(0,ROUND((IF(OR($K914="Closed",$K914="Canceled"),IF($P914="",$Q914,$P914),'Settings'!$B$8)-$J914)*1440,0))),""))</f>
        <v/>
      </c>
      <c r="T914" s="44">
        <f>IF(COUNTA($A914:$R914)=0,"",IFERROR(IF($B914="","",MAX(0,ROUND((IF(OR($K914="Closed",$K914="Canceled"),IF($P914="",$Q914,$P914),'Settings'!$B$8)-$B914)*24,1))),""))</f>
        <v/>
      </c>
      <c r="U914" s="44">
        <f>IF(COUNTA($A914:$R914)=0,"",IFERROR(VLOOKUP($I914,'Settings'!$A$12:$B$15,2,FALSE),""))</f>
        <v/>
      </c>
      <c r="V914" s="45">
        <f>IF(COUNTA($A914:$R914)=0,"",IFERROR(IF(OR($B914="",$U914=""),"",$B914+$U914/24),""))</f>
        <v/>
      </c>
      <c r="W914" s="25">
        <f>IF(COUNTA($A914:$R914)=0,"",IFERROR(IF($V914="","",IF(OR($K914="Closed",$K914="Canceled"),IF(IF($P914="",$Q914,$P914)&lt;=$V914,"Met","Missed"),IF('Settings'!$B$8&gt;$V914,"Overdue","Within Target"))),""))</f>
        <v/>
      </c>
      <c r="X914" s="46">
        <f>IF(COUNTA($A914:$R914)=0,"",IFERROR(ROUND($S914/60*'Settings'!$B$5,2),0))</f>
        <v/>
      </c>
      <c r="Y914" s="46">
        <f>IF(COUNTA($A914:$R914)=0,"",IFERROR($R914+$X914,0))</f>
        <v/>
      </c>
      <c r="Z914" s="25">
        <f>IF(COUNTA($A914:$R914)=0,"",IFERROR(IF(OR($K914="Closed",$K914="Canceled"),"No",IF($O914="","Missing Due Date",IF(INT($O914)&lt;INT('Settings'!$B$8),"Overdue",IF(INT($O914)=INT('Settings'!$B$8),"Due Today",IF(INT($O914)&lt;=INT('Settings'!$B$8)+'Settings'!$B$6,"Due Soon","Upcoming"))))),"Check date"))</f>
        <v/>
      </c>
      <c r="AA914" s="27">
        <f>IF(COUNTA($A914:$R914)=0,"",IF($A914="","Missing ID",IF(COUNTIF($A$5:$A$1004,$A914)&gt;1,"Duplicate ID",IF(OR($B914="",$C914="",$D914="",$H914="",$I914="",$K914="",$L914="",$Q914=""),"Missing required field",IF(AND($K914="Closed",$P914=""),"Closed without Resolved At",IF(AND($P914&lt;&gt;"",$P914&lt;$B914),"Resolved before Reported",IF(AND($Q914&lt;&gt;"",$Q914&lt;$B914),"Last Updated before Reported","OK")))))))</f>
        <v/>
      </c>
    </row>
    <row r="915">
      <c r="A915" s="17" t="n"/>
      <c r="B915" s="41" t="n"/>
      <c r="C915" s="42" t="n"/>
      <c r="D915" s="17" t="n"/>
      <c r="E915" s="20" t="n"/>
      <c r="F915" s="17" t="n"/>
      <c r="G915" s="17" t="n"/>
      <c r="H915" s="17" t="n"/>
      <c r="I915" s="17" t="n"/>
      <c r="J915" s="41" t="n"/>
      <c r="K915" s="17" t="n"/>
      <c r="L915" s="17" t="n"/>
      <c r="M915" s="17" t="n"/>
      <c r="N915" s="20" t="n"/>
      <c r="O915" s="42" t="n"/>
      <c r="P915" s="41" t="n"/>
      <c r="Q915" s="41" t="n"/>
      <c r="R915" s="43" t="n"/>
      <c r="S915" s="22">
        <f>IF(COUNTA($A915:$R915)=0,"",IFERROR(IF($J915="","",MAX(0,ROUND((IF(OR($K915="Closed",$K915="Canceled"),IF($P915="",$Q915,$P915),'Settings'!$B$8)-$J915)*1440,0))),""))</f>
        <v/>
      </c>
      <c r="T915" s="44">
        <f>IF(COUNTA($A915:$R915)=0,"",IFERROR(IF($B915="","",MAX(0,ROUND((IF(OR($K915="Closed",$K915="Canceled"),IF($P915="",$Q915,$P915),'Settings'!$B$8)-$B915)*24,1))),""))</f>
        <v/>
      </c>
      <c r="U915" s="44">
        <f>IF(COUNTA($A915:$R915)=0,"",IFERROR(VLOOKUP($I915,'Settings'!$A$12:$B$15,2,FALSE),""))</f>
        <v/>
      </c>
      <c r="V915" s="45">
        <f>IF(COUNTA($A915:$R915)=0,"",IFERROR(IF(OR($B915="",$U915=""),"",$B915+$U915/24),""))</f>
        <v/>
      </c>
      <c r="W915" s="25">
        <f>IF(COUNTA($A915:$R915)=0,"",IFERROR(IF($V915="","",IF(OR($K915="Closed",$K915="Canceled"),IF(IF($P915="",$Q915,$P915)&lt;=$V915,"Met","Missed"),IF('Settings'!$B$8&gt;$V915,"Overdue","Within Target"))),""))</f>
        <v/>
      </c>
      <c r="X915" s="46">
        <f>IF(COUNTA($A915:$R915)=0,"",IFERROR(ROUND($S915/60*'Settings'!$B$5,2),0))</f>
        <v/>
      </c>
      <c r="Y915" s="46">
        <f>IF(COUNTA($A915:$R915)=0,"",IFERROR($R915+$X915,0))</f>
        <v/>
      </c>
      <c r="Z915" s="25">
        <f>IF(COUNTA($A915:$R915)=0,"",IFERROR(IF(OR($K915="Closed",$K915="Canceled"),"No",IF($O915="","Missing Due Date",IF(INT($O915)&lt;INT('Settings'!$B$8),"Overdue",IF(INT($O915)=INT('Settings'!$B$8),"Due Today",IF(INT($O915)&lt;=INT('Settings'!$B$8)+'Settings'!$B$6,"Due Soon","Upcoming"))))),"Check date"))</f>
        <v/>
      </c>
      <c r="AA915" s="27">
        <f>IF(COUNTA($A915:$R915)=0,"",IF($A915="","Missing ID",IF(COUNTIF($A$5:$A$1004,$A915)&gt;1,"Duplicate ID",IF(OR($B915="",$C915="",$D915="",$H915="",$I915="",$K915="",$L915="",$Q915=""),"Missing required field",IF(AND($K915="Closed",$P915=""),"Closed without Resolved At",IF(AND($P915&lt;&gt;"",$P915&lt;$B915),"Resolved before Reported",IF(AND($Q915&lt;&gt;"",$Q915&lt;$B915),"Last Updated before Reported","OK")))))))</f>
        <v/>
      </c>
    </row>
    <row r="916">
      <c r="A916" s="17" t="n"/>
      <c r="B916" s="41" t="n"/>
      <c r="C916" s="42" t="n"/>
      <c r="D916" s="17" t="n"/>
      <c r="E916" s="20" t="n"/>
      <c r="F916" s="17" t="n"/>
      <c r="G916" s="17" t="n"/>
      <c r="H916" s="17" t="n"/>
      <c r="I916" s="17" t="n"/>
      <c r="J916" s="41" t="n"/>
      <c r="K916" s="17" t="n"/>
      <c r="L916" s="17" t="n"/>
      <c r="M916" s="17" t="n"/>
      <c r="N916" s="20" t="n"/>
      <c r="O916" s="42" t="n"/>
      <c r="P916" s="41" t="n"/>
      <c r="Q916" s="41" t="n"/>
      <c r="R916" s="43" t="n"/>
      <c r="S916" s="22">
        <f>IF(COUNTA($A916:$R916)=0,"",IFERROR(IF($J916="","",MAX(0,ROUND((IF(OR($K916="Closed",$K916="Canceled"),IF($P916="",$Q916,$P916),'Settings'!$B$8)-$J916)*1440,0))),""))</f>
        <v/>
      </c>
      <c r="T916" s="44">
        <f>IF(COUNTA($A916:$R916)=0,"",IFERROR(IF($B916="","",MAX(0,ROUND((IF(OR($K916="Closed",$K916="Canceled"),IF($P916="",$Q916,$P916),'Settings'!$B$8)-$B916)*24,1))),""))</f>
        <v/>
      </c>
      <c r="U916" s="44">
        <f>IF(COUNTA($A916:$R916)=0,"",IFERROR(VLOOKUP($I916,'Settings'!$A$12:$B$15,2,FALSE),""))</f>
        <v/>
      </c>
      <c r="V916" s="45">
        <f>IF(COUNTA($A916:$R916)=0,"",IFERROR(IF(OR($B916="",$U916=""),"",$B916+$U916/24),""))</f>
        <v/>
      </c>
      <c r="W916" s="25">
        <f>IF(COUNTA($A916:$R916)=0,"",IFERROR(IF($V916="","",IF(OR($K916="Closed",$K916="Canceled"),IF(IF($P916="",$Q916,$P916)&lt;=$V916,"Met","Missed"),IF('Settings'!$B$8&gt;$V916,"Overdue","Within Target"))),""))</f>
        <v/>
      </c>
      <c r="X916" s="46">
        <f>IF(COUNTA($A916:$R916)=0,"",IFERROR(ROUND($S916/60*'Settings'!$B$5,2),0))</f>
        <v/>
      </c>
      <c r="Y916" s="46">
        <f>IF(COUNTA($A916:$R916)=0,"",IFERROR($R916+$X916,0))</f>
        <v/>
      </c>
      <c r="Z916" s="25">
        <f>IF(COUNTA($A916:$R916)=0,"",IFERROR(IF(OR($K916="Closed",$K916="Canceled"),"No",IF($O916="","Missing Due Date",IF(INT($O916)&lt;INT('Settings'!$B$8),"Overdue",IF(INT($O916)=INT('Settings'!$B$8),"Due Today",IF(INT($O916)&lt;=INT('Settings'!$B$8)+'Settings'!$B$6,"Due Soon","Upcoming"))))),"Check date"))</f>
        <v/>
      </c>
      <c r="AA916" s="27">
        <f>IF(COUNTA($A916:$R916)=0,"",IF($A916="","Missing ID",IF(COUNTIF($A$5:$A$1004,$A916)&gt;1,"Duplicate ID",IF(OR($B916="",$C916="",$D916="",$H916="",$I916="",$K916="",$L916="",$Q916=""),"Missing required field",IF(AND($K916="Closed",$P916=""),"Closed without Resolved At",IF(AND($P916&lt;&gt;"",$P916&lt;$B916),"Resolved before Reported",IF(AND($Q916&lt;&gt;"",$Q916&lt;$B916),"Last Updated before Reported","OK")))))))</f>
        <v/>
      </c>
    </row>
    <row r="917">
      <c r="A917" s="17" t="n"/>
      <c r="B917" s="41" t="n"/>
      <c r="C917" s="42" t="n"/>
      <c r="D917" s="17" t="n"/>
      <c r="E917" s="20" t="n"/>
      <c r="F917" s="17" t="n"/>
      <c r="G917" s="17" t="n"/>
      <c r="H917" s="17" t="n"/>
      <c r="I917" s="17" t="n"/>
      <c r="J917" s="41" t="n"/>
      <c r="K917" s="17" t="n"/>
      <c r="L917" s="17" t="n"/>
      <c r="M917" s="17" t="n"/>
      <c r="N917" s="20" t="n"/>
      <c r="O917" s="42" t="n"/>
      <c r="P917" s="41" t="n"/>
      <c r="Q917" s="41" t="n"/>
      <c r="R917" s="43" t="n"/>
      <c r="S917" s="22">
        <f>IF(COUNTA($A917:$R917)=0,"",IFERROR(IF($J917="","",MAX(0,ROUND((IF(OR($K917="Closed",$K917="Canceled"),IF($P917="",$Q917,$P917),'Settings'!$B$8)-$J917)*1440,0))),""))</f>
        <v/>
      </c>
      <c r="T917" s="44">
        <f>IF(COUNTA($A917:$R917)=0,"",IFERROR(IF($B917="","",MAX(0,ROUND((IF(OR($K917="Closed",$K917="Canceled"),IF($P917="",$Q917,$P917),'Settings'!$B$8)-$B917)*24,1))),""))</f>
        <v/>
      </c>
      <c r="U917" s="44">
        <f>IF(COUNTA($A917:$R917)=0,"",IFERROR(VLOOKUP($I917,'Settings'!$A$12:$B$15,2,FALSE),""))</f>
        <v/>
      </c>
      <c r="V917" s="45">
        <f>IF(COUNTA($A917:$R917)=0,"",IFERROR(IF(OR($B917="",$U917=""),"",$B917+$U917/24),""))</f>
        <v/>
      </c>
      <c r="W917" s="25">
        <f>IF(COUNTA($A917:$R917)=0,"",IFERROR(IF($V917="","",IF(OR($K917="Closed",$K917="Canceled"),IF(IF($P917="",$Q917,$P917)&lt;=$V917,"Met","Missed"),IF('Settings'!$B$8&gt;$V917,"Overdue","Within Target"))),""))</f>
        <v/>
      </c>
      <c r="X917" s="46">
        <f>IF(COUNTA($A917:$R917)=0,"",IFERROR(ROUND($S917/60*'Settings'!$B$5,2),0))</f>
        <v/>
      </c>
      <c r="Y917" s="46">
        <f>IF(COUNTA($A917:$R917)=0,"",IFERROR($R917+$X917,0))</f>
        <v/>
      </c>
      <c r="Z917" s="25">
        <f>IF(COUNTA($A917:$R917)=0,"",IFERROR(IF(OR($K917="Closed",$K917="Canceled"),"No",IF($O917="","Missing Due Date",IF(INT($O917)&lt;INT('Settings'!$B$8),"Overdue",IF(INT($O917)=INT('Settings'!$B$8),"Due Today",IF(INT($O917)&lt;=INT('Settings'!$B$8)+'Settings'!$B$6,"Due Soon","Upcoming"))))),"Check date"))</f>
        <v/>
      </c>
      <c r="AA917" s="27">
        <f>IF(COUNTA($A917:$R917)=0,"",IF($A917="","Missing ID",IF(COUNTIF($A$5:$A$1004,$A917)&gt;1,"Duplicate ID",IF(OR($B917="",$C917="",$D917="",$H917="",$I917="",$K917="",$L917="",$Q917=""),"Missing required field",IF(AND($K917="Closed",$P917=""),"Closed without Resolved At",IF(AND($P917&lt;&gt;"",$P917&lt;$B917),"Resolved before Reported",IF(AND($Q917&lt;&gt;"",$Q917&lt;$B917),"Last Updated before Reported","OK")))))))</f>
        <v/>
      </c>
    </row>
    <row r="918">
      <c r="A918" s="17" t="n"/>
      <c r="B918" s="41" t="n"/>
      <c r="C918" s="42" t="n"/>
      <c r="D918" s="17" t="n"/>
      <c r="E918" s="20" t="n"/>
      <c r="F918" s="17" t="n"/>
      <c r="G918" s="17" t="n"/>
      <c r="H918" s="17" t="n"/>
      <c r="I918" s="17" t="n"/>
      <c r="J918" s="41" t="n"/>
      <c r="K918" s="17" t="n"/>
      <c r="L918" s="17" t="n"/>
      <c r="M918" s="17" t="n"/>
      <c r="N918" s="20" t="n"/>
      <c r="O918" s="42" t="n"/>
      <c r="P918" s="41" t="n"/>
      <c r="Q918" s="41" t="n"/>
      <c r="R918" s="43" t="n"/>
      <c r="S918" s="22">
        <f>IF(COUNTA($A918:$R918)=0,"",IFERROR(IF($J918="","",MAX(0,ROUND((IF(OR($K918="Closed",$K918="Canceled"),IF($P918="",$Q918,$P918),'Settings'!$B$8)-$J918)*1440,0))),""))</f>
        <v/>
      </c>
      <c r="T918" s="44">
        <f>IF(COUNTA($A918:$R918)=0,"",IFERROR(IF($B918="","",MAX(0,ROUND((IF(OR($K918="Closed",$K918="Canceled"),IF($P918="",$Q918,$P918),'Settings'!$B$8)-$B918)*24,1))),""))</f>
        <v/>
      </c>
      <c r="U918" s="44">
        <f>IF(COUNTA($A918:$R918)=0,"",IFERROR(VLOOKUP($I918,'Settings'!$A$12:$B$15,2,FALSE),""))</f>
        <v/>
      </c>
      <c r="V918" s="45">
        <f>IF(COUNTA($A918:$R918)=0,"",IFERROR(IF(OR($B918="",$U918=""),"",$B918+$U918/24),""))</f>
        <v/>
      </c>
      <c r="W918" s="25">
        <f>IF(COUNTA($A918:$R918)=0,"",IFERROR(IF($V918="","",IF(OR($K918="Closed",$K918="Canceled"),IF(IF($P918="",$Q918,$P918)&lt;=$V918,"Met","Missed"),IF('Settings'!$B$8&gt;$V918,"Overdue","Within Target"))),""))</f>
        <v/>
      </c>
      <c r="X918" s="46">
        <f>IF(COUNTA($A918:$R918)=0,"",IFERROR(ROUND($S918/60*'Settings'!$B$5,2),0))</f>
        <v/>
      </c>
      <c r="Y918" s="46">
        <f>IF(COUNTA($A918:$R918)=0,"",IFERROR($R918+$X918,0))</f>
        <v/>
      </c>
      <c r="Z918" s="25">
        <f>IF(COUNTA($A918:$R918)=0,"",IFERROR(IF(OR($K918="Closed",$K918="Canceled"),"No",IF($O918="","Missing Due Date",IF(INT($O918)&lt;INT('Settings'!$B$8),"Overdue",IF(INT($O918)=INT('Settings'!$B$8),"Due Today",IF(INT($O918)&lt;=INT('Settings'!$B$8)+'Settings'!$B$6,"Due Soon","Upcoming"))))),"Check date"))</f>
        <v/>
      </c>
      <c r="AA918" s="27">
        <f>IF(COUNTA($A918:$R918)=0,"",IF($A918="","Missing ID",IF(COUNTIF($A$5:$A$1004,$A918)&gt;1,"Duplicate ID",IF(OR($B918="",$C918="",$D918="",$H918="",$I918="",$K918="",$L918="",$Q918=""),"Missing required field",IF(AND($K918="Closed",$P918=""),"Closed without Resolved At",IF(AND($P918&lt;&gt;"",$P918&lt;$B918),"Resolved before Reported",IF(AND($Q918&lt;&gt;"",$Q918&lt;$B918),"Last Updated before Reported","OK")))))))</f>
        <v/>
      </c>
    </row>
    <row r="919">
      <c r="A919" s="17" t="n"/>
      <c r="B919" s="41" t="n"/>
      <c r="C919" s="42" t="n"/>
      <c r="D919" s="17" t="n"/>
      <c r="E919" s="20" t="n"/>
      <c r="F919" s="17" t="n"/>
      <c r="G919" s="17" t="n"/>
      <c r="H919" s="17" t="n"/>
      <c r="I919" s="17" t="n"/>
      <c r="J919" s="41" t="n"/>
      <c r="K919" s="17" t="n"/>
      <c r="L919" s="17" t="n"/>
      <c r="M919" s="17" t="n"/>
      <c r="N919" s="20" t="n"/>
      <c r="O919" s="42" t="n"/>
      <c r="P919" s="41" t="n"/>
      <c r="Q919" s="41" t="n"/>
      <c r="R919" s="43" t="n"/>
      <c r="S919" s="22">
        <f>IF(COUNTA($A919:$R919)=0,"",IFERROR(IF($J919="","",MAX(0,ROUND((IF(OR($K919="Closed",$K919="Canceled"),IF($P919="",$Q919,$P919),'Settings'!$B$8)-$J919)*1440,0))),""))</f>
        <v/>
      </c>
      <c r="T919" s="44">
        <f>IF(COUNTA($A919:$R919)=0,"",IFERROR(IF($B919="","",MAX(0,ROUND((IF(OR($K919="Closed",$K919="Canceled"),IF($P919="",$Q919,$P919),'Settings'!$B$8)-$B919)*24,1))),""))</f>
        <v/>
      </c>
      <c r="U919" s="44">
        <f>IF(COUNTA($A919:$R919)=0,"",IFERROR(VLOOKUP($I919,'Settings'!$A$12:$B$15,2,FALSE),""))</f>
        <v/>
      </c>
      <c r="V919" s="45">
        <f>IF(COUNTA($A919:$R919)=0,"",IFERROR(IF(OR($B919="",$U919=""),"",$B919+$U919/24),""))</f>
        <v/>
      </c>
      <c r="W919" s="25">
        <f>IF(COUNTA($A919:$R919)=0,"",IFERROR(IF($V919="","",IF(OR($K919="Closed",$K919="Canceled"),IF(IF($P919="",$Q919,$P919)&lt;=$V919,"Met","Missed"),IF('Settings'!$B$8&gt;$V919,"Overdue","Within Target"))),""))</f>
        <v/>
      </c>
      <c r="X919" s="46">
        <f>IF(COUNTA($A919:$R919)=0,"",IFERROR(ROUND($S919/60*'Settings'!$B$5,2),0))</f>
        <v/>
      </c>
      <c r="Y919" s="46">
        <f>IF(COUNTA($A919:$R919)=0,"",IFERROR($R919+$X919,0))</f>
        <v/>
      </c>
      <c r="Z919" s="25">
        <f>IF(COUNTA($A919:$R919)=0,"",IFERROR(IF(OR($K919="Closed",$K919="Canceled"),"No",IF($O919="","Missing Due Date",IF(INT($O919)&lt;INT('Settings'!$B$8),"Overdue",IF(INT($O919)=INT('Settings'!$B$8),"Due Today",IF(INT($O919)&lt;=INT('Settings'!$B$8)+'Settings'!$B$6,"Due Soon","Upcoming"))))),"Check date"))</f>
        <v/>
      </c>
      <c r="AA919" s="27">
        <f>IF(COUNTA($A919:$R919)=0,"",IF($A919="","Missing ID",IF(COUNTIF($A$5:$A$1004,$A919)&gt;1,"Duplicate ID",IF(OR($B919="",$C919="",$D919="",$H919="",$I919="",$K919="",$L919="",$Q919=""),"Missing required field",IF(AND($K919="Closed",$P919=""),"Closed without Resolved At",IF(AND($P919&lt;&gt;"",$P919&lt;$B919),"Resolved before Reported",IF(AND($Q919&lt;&gt;"",$Q919&lt;$B919),"Last Updated before Reported","OK")))))))</f>
        <v/>
      </c>
    </row>
    <row r="920">
      <c r="A920" s="17" t="n"/>
      <c r="B920" s="41" t="n"/>
      <c r="C920" s="42" t="n"/>
      <c r="D920" s="17" t="n"/>
      <c r="E920" s="20" t="n"/>
      <c r="F920" s="17" t="n"/>
      <c r="G920" s="17" t="n"/>
      <c r="H920" s="17" t="n"/>
      <c r="I920" s="17" t="n"/>
      <c r="J920" s="41" t="n"/>
      <c r="K920" s="17" t="n"/>
      <c r="L920" s="17" t="n"/>
      <c r="M920" s="17" t="n"/>
      <c r="N920" s="20" t="n"/>
      <c r="O920" s="42" t="n"/>
      <c r="P920" s="41" t="n"/>
      <c r="Q920" s="41" t="n"/>
      <c r="R920" s="43" t="n"/>
      <c r="S920" s="22">
        <f>IF(COUNTA($A920:$R920)=0,"",IFERROR(IF($J920="","",MAX(0,ROUND((IF(OR($K920="Closed",$K920="Canceled"),IF($P920="",$Q920,$P920),'Settings'!$B$8)-$J920)*1440,0))),""))</f>
        <v/>
      </c>
      <c r="T920" s="44">
        <f>IF(COUNTA($A920:$R920)=0,"",IFERROR(IF($B920="","",MAX(0,ROUND((IF(OR($K920="Closed",$K920="Canceled"),IF($P920="",$Q920,$P920),'Settings'!$B$8)-$B920)*24,1))),""))</f>
        <v/>
      </c>
      <c r="U920" s="44">
        <f>IF(COUNTA($A920:$R920)=0,"",IFERROR(VLOOKUP($I920,'Settings'!$A$12:$B$15,2,FALSE),""))</f>
        <v/>
      </c>
      <c r="V920" s="45">
        <f>IF(COUNTA($A920:$R920)=0,"",IFERROR(IF(OR($B920="",$U920=""),"",$B920+$U920/24),""))</f>
        <v/>
      </c>
      <c r="W920" s="25">
        <f>IF(COUNTA($A920:$R920)=0,"",IFERROR(IF($V920="","",IF(OR($K920="Closed",$K920="Canceled"),IF(IF($P920="",$Q920,$P920)&lt;=$V920,"Met","Missed"),IF('Settings'!$B$8&gt;$V920,"Overdue","Within Target"))),""))</f>
        <v/>
      </c>
      <c r="X920" s="46">
        <f>IF(COUNTA($A920:$R920)=0,"",IFERROR(ROUND($S920/60*'Settings'!$B$5,2),0))</f>
        <v/>
      </c>
      <c r="Y920" s="46">
        <f>IF(COUNTA($A920:$R920)=0,"",IFERROR($R920+$X920,0))</f>
        <v/>
      </c>
      <c r="Z920" s="25">
        <f>IF(COUNTA($A920:$R920)=0,"",IFERROR(IF(OR($K920="Closed",$K920="Canceled"),"No",IF($O920="","Missing Due Date",IF(INT($O920)&lt;INT('Settings'!$B$8),"Overdue",IF(INT($O920)=INT('Settings'!$B$8),"Due Today",IF(INT($O920)&lt;=INT('Settings'!$B$8)+'Settings'!$B$6,"Due Soon","Upcoming"))))),"Check date"))</f>
        <v/>
      </c>
      <c r="AA920" s="27">
        <f>IF(COUNTA($A920:$R920)=0,"",IF($A920="","Missing ID",IF(COUNTIF($A$5:$A$1004,$A920)&gt;1,"Duplicate ID",IF(OR($B920="",$C920="",$D920="",$H920="",$I920="",$K920="",$L920="",$Q920=""),"Missing required field",IF(AND($K920="Closed",$P920=""),"Closed without Resolved At",IF(AND($P920&lt;&gt;"",$P920&lt;$B920),"Resolved before Reported",IF(AND($Q920&lt;&gt;"",$Q920&lt;$B920),"Last Updated before Reported","OK")))))))</f>
        <v/>
      </c>
    </row>
    <row r="921">
      <c r="A921" s="17" t="n"/>
      <c r="B921" s="41" t="n"/>
      <c r="C921" s="42" t="n"/>
      <c r="D921" s="17" t="n"/>
      <c r="E921" s="20" t="n"/>
      <c r="F921" s="17" t="n"/>
      <c r="G921" s="17" t="n"/>
      <c r="H921" s="17" t="n"/>
      <c r="I921" s="17" t="n"/>
      <c r="J921" s="41" t="n"/>
      <c r="K921" s="17" t="n"/>
      <c r="L921" s="17" t="n"/>
      <c r="M921" s="17" t="n"/>
      <c r="N921" s="20" t="n"/>
      <c r="O921" s="42" t="n"/>
      <c r="P921" s="41" t="n"/>
      <c r="Q921" s="41" t="n"/>
      <c r="R921" s="43" t="n"/>
      <c r="S921" s="22">
        <f>IF(COUNTA($A921:$R921)=0,"",IFERROR(IF($J921="","",MAX(0,ROUND((IF(OR($K921="Closed",$K921="Canceled"),IF($P921="",$Q921,$P921),'Settings'!$B$8)-$J921)*1440,0))),""))</f>
        <v/>
      </c>
      <c r="T921" s="44">
        <f>IF(COUNTA($A921:$R921)=0,"",IFERROR(IF($B921="","",MAX(0,ROUND((IF(OR($K921="Closed",$K921="Canceled"),IF($P921="",$Q921,$P921),'Settings'!$B$8)-$B921)*24,1))),""))</f>
        <v/>
      </c>
      <c r="U921" s="44">
        <f>IF(COUNTA($A921:$R921)=0,"",IFERROR(VLOOKUP($I921,'Settings'!$A$12:$B$15,2,FALSE),""))</f>
        <v/>
      </c>
      <c r="V921" s="45">
        <f>IF(COUNTA($A921:$R921)=0,"",IFERROR(IF(OR($B921="",$U921=""),"",$B921+$U921/24),""))</f>
        <v/>
      </c>
      <c r="W921" s="25">
        <f>IF(COUNTA($A921:$R921)=0,"",IFERROR(IF($V921="","",IF(OR($K921="Closed",$K921="Canceled"),IF(IF($P921="",$Q921,$P921)&lt;=$V921,"Met","Missed"),IF('Settings'!$B$8&gt;$V921,"Overdue","Within Target"))),""))</f>
        <v/>
      </c>
      <c r="X921" s="46">
        <f>IF(COUNTA($A921:$R921)=0,"",IFERROR(ROUND($S921/60*'Settings'!$B$5,2),0))</f>
        <v/>
      </c>
      <c r="Y921" s="46">
        <f>IF(COUNTA($A921:$R921)=0,"",IFERROR($R921+$X921,0))</f>
        <v/>
      </c>
      <c r="Z921" s="25">
        <f>IF(COUNTA($A921:$R921)=0,"",IFERROR(IF(OR($K921="Closed",$K921="Canceled"),"No",IF($O921="","Missing Due Date",IF(INT($O921)&lt;INT('Settings'!$B$8),"Overdue",IF(INT($O921)=INT('Settings'!$B$8),"Due Today",IF(INT($O921)&lt;=INT('Settings'!$B$8)+'Settings'!$B$6,"Due Soon","Upcoming"))))),"Check date"))</f>
        <v/>
      </c>
      <c r="AA921" s="27">
        <f>IF(COUNTA($A921:$R921)=0,"",IF($A921="","Missing ID",IF(COUNTIF($A$5:$A$1004,$A921)&gt;1,"Duplicate ID",IF(OR($B921="",$C921="",$D921="",$H921="",$I921="",$K921="",$L921="",$Q921=""),"Missing required field",IF(AND($K921="Closed",$P921=""),"Closed without Resolved At",IF(AND($P921&lt;&gt;"",$P921&lt;$B921),"Resolved before Reported",IF(AND($Q921&lt;&gt;"",$Q921&lt;$B921),"Last Updated before Reported","OK")))))))</f>
        <v/>
      </c>
    </row>
    <row r="922">
      <c r="A922" s="17" t="n"/>
      <c r="B922" s="41" t="n"/>
      <c r="C922" s="42" t="n"/>
      <c r="D922" s="17" t="n"/>
      <c r="E922" s="20" t="n"/>
      <c r="F922" s="17" t="n"/>
      <c r="G922" s="17" t="n"/>
      <c r="H922" s="17" t="n"/>
      <c r="I922" s="17" t="n"/>
      <c r="J922" s="41" t="n"/>
      <c r="K922" s="17" t="n"/>
      <c r="L922" s="17" t="n"/>
      <c r="M922" s="17" t="n"/>
      <c r="N922" s="20" t="n"/>
      <c r="O922" s="42" t="n"/>
      <c r="P922" s="41" t="n"/>
      <c r="Q922" s="41" t="n"/>
      <c r="R922" s="43" t="n"/>
      <c r="S922" s="22">
        <f>IF(COUNTA($A922:$R922)=0,"",IFERROR(IF($J922="","",MAX(0,ROUND((IF(OR($K922="Closed",$K922="Canceled"),IF($P922="",$Q922,$P922),'Settings'!$B$8)-$J922)*1440,0))),""))</f>
        <v/>
      </c>
      <c r="T922" s="44">
        <f>IF(COUNTA($A922:$R922)=0,"",IFERROR(IF($B922="","",MAX(0,ROUND((IF(OR($K922="Closed",$K922="Canceled"),IF($P922="",$Q922,$P922),'Settings'!$B$8)-$B922)*24,1))),""))</f>
        <v/>
      </c>
      <c r="U922" s="44">
        <f>IF(COUNTA($A922:$R922)=0,"",IFERROR(VLOOKUP($I922,'Settings'!$A$12:$B$15,2,FALSE),""))</f>
        <v/>
      </c>
      <c r="V922" s="45">
        <f>IF(COUNTA($A922:$R922)=0,"",IFERROR(IF(OR($B922="",$U922=""),"",$B922+$U922/24),""))</f>
        <v/>
      </c>
      <c r="W922" s="25">
        <f>IF(COUNTA($A922:$R922)=0,"",IFERROR(IF($V922="","",IF(OR($K922="Closed",$K922="Canceled"),IF(IF($P922="",$Q922,$P922)&lt;=$V922,"Met","Missed"),IF('Settings'!$B$8&gt;$V922,"Overdue","Within Target"))),""))</f>
        <v/>
      </c>
      <c r="X922" s="46">
        <f>IF(COUNTA($A922:$R922)=0,"",IFERROR(ROUND($S922/60*'Settings'!$B$5,2),0))</f>
        <v/>
      </c>
      <c r="Y922" s="46">
        <f>IF(COUNTA($A922:$R922)=0,"",IFERROR($R922+$X922,0))</f>
        <v/>
      </c>
      <c r="Z922" s="25">
        <f>IF(COUNTA($A922:$R922)=0,"",IFERROR(IF(OR($K922="Closed",$K922="Canceled"),"No",IF($O922="","Missing Due Date",IF(INT($O922)&lt;INT('Settings'!$B$8),"Overdue",IF(INT($O922)=INT('Settings'!$B$8),"Due Today",IF(INT($O922)&lt;=INT('Settings'!$B$8)+'Settings'!$B$6,"Due Soon","Upcoming"))))),"Check date"))</f>
        <v/>
      </c>
      <c r="AA922" s="27">
        <f>IF(COUNTA($A922:$R922)=0,"",IF($A922="","Missing ID",IF(COUNTIF($A$5:$A$1004,$A922)&gt;1,"Duplicate ID",IF(OR($B922="",$C922="",$D922="",$H922="",$I922="",$K922="",$L922="",$Q922=""),"Missing required field",IF(AND($K922="Closed",$P922=""),"Closed without Resolved At",IF(AND($P922&lt;&gt;"",$P922&lt;$B922),"Resolved before Reported",IF(AND($Q922&lt;&gt;"",$Q922&lt;$B922),"Last Updated before Reported","OK")))))))</f>
        <v/>
      </c>
    </row>
    <row r="923">
      <c r="A923" s="17" t="n"/>
      <c r="B923" s="41" t="n"/>
      <c r="C923" s="42" t="n"/>
      <c r="D923" s="17" t="n"/>
      <c r="E923" s="20" t="n"/>
      <c r="F923" s="17" t="n"/>
      <c r="G923" s="17" t="n"/>
      <c r="H923" s="17" t="n"/>
      <c r="I923" s="17" t="n"/>
      <c r="J923" s="41" t="n"/>
      <c r="K923" s="17" t="n"/>
      <c r="L923" s="17" t="n"/>
      <c r="M923" s="17" t="n"/>
      <c r="N923" s="20" t="n"/>
      <c r="O923" s="42" t="n"/>
      <c r="P923" s="41" t="n"/>
      <c r="Q923" s="41" t="n"/>
      <c r="R923" s="43" t="n"/>
      <c r="S923" s="22">
        <f>IF(COUNTA($A923:$R923)=0,"",IFERROR(IF($J923="","",MAX(0,ROUND((IF(OR($K923="Closed",$K923="Canceled"),IF($P923="",$Q923,$P923),'Settings'!$B$8)-$J923)*1440,0))),""))</f>
        <v/>
      </c>
      <c r="T923" s="44">
        <f>IF(COUNTA($A923:$R923)=0,"",IFERROR(IF($B923="","",MAX(0,ROUND((IF(OR($K923="Closed",$K923="Canceled"),IF($P923="",$Q923,$P923),'Settings'!$B$8)-$B923)*24,1))),""))</f>
        <v/>
      </c>
      <c r="U923" s="44">
        <f>IF(COUNTA($A923:$R923)=0,"",IFERROR(VLOOKUP($I923,'Settings'!$A$12:$B$15,2,FALSE),""))</f>
        <v/>
      </c>
      <c r="V923" s="45">
        <f>IF(COUNTA($A923:$R923)=0,"",IFERROR(IF(OR($B923="",$U923=""),"",$B923+$U923/24),""))</f>
        <v/>
      </c>
      <c r="W923" s="25">
        <f>IF(COUNTA($A923:$R923)=0,"",IFERROR(IF($V923="","",IF(OR($K923="Closed",$K923="Canceled"),IF(IF($P923="",$Q923,$P923)&lt;=$V923,"Met","Missed"),IF('Settings'!$B$8&gt;$V923,"Overdue","Within Target"))),""))</f>
        <v/>
      </c>
      <c r="X923" s="46">
        <f>IF(COUNTA($A923:$R923)=0,"",IFERROR(ROUND($S923/60*'Settings'!$B$5,2),0))</f>
        <v/>
      </c>
      <c r="Y923" s="46">
        <f>IF(COUNTA($A923:$R923)=0,"",IFERROR($R923+$X923,0))</f>
        <v/>
      </c>
      <c r="Z923" s="25">
        <f>IF(COUNTA($A923:$R923)=0,"",IFERROR(IF(OR($K923="Closed",$K923="Canceled"),"No",IF($O923="","Missing Due Date",IF(INT($O923)&lt;INT('Settings'!$B$8),"Overdue",IF(INT($O923)=INT('Settings'!$B$8),"Due Today",IF(INT($O923)&lt;=INT('Settings'!$B$8)+'Settings'!$B$6,"Due Soon","Upcoming"))))),"Check date"))</f>
        <v/>
      </c>
      <c r="AA923" s="27">
        <f>IF(COUNTA($A923:$R923)=0,"",IF($A923="","Missing ID",IF(COUNTIF($A$5:$A$1004,$A923)&gt;1,"Duplicate ID",IF(OR($B923="",$C923="",$D923="",$H923="",$I923="",$K923="",$L923="",$Q923=""),"Missing required field",IF(AND($K923="Closed",$P923=""),"Closed without Resolved At",IF(AND($P923&lt;&gt;"",$P923&lt;$B923),"Resolved before Reported",IF(AND($Q923&lt;&gt;"",$Q923&lt;$B923),"Last Updated before Reported","OK")))))))</f>
        <v/>
      </c>
    </row>
    <row r="924">
      <c r="A924" s="17" t="n"/>
      <c r="B924" s="41" t="n"/>
      <c r="C924" s="42" t="n"/>
      <c r="D924" s="17" t="n"/>
      <c r="E924" s="20" t="n"/>
      <c r="F924" s="17" t="n"/>
      <c r="G924" s="17" t="n"/>
      <c r="H924" s="17" t="n"/>
      <c r="I924" s="17" t="n"/>
      <c r="J924" s="41" t="n"/>
      <c r="K924" s="17" t="n"/>
      <c r="L924" s="17" t="n"/>
      <c r="M924" s="17" t="n"/>
      <c r="N924" s="20" t="n"/>
      <c r="O924" s="42" t="n"/>
      <c r="P924" s="41" t="n"/>
      <c r="Q924" s="41" t="n"/>
      <c r="R924" s="43" t="n"/>
      <c r="S924" s="22">
        <f>IF(COUNTA($A924:$R924)=0,"",IFERROR(IF($J924="","",MAX(0,ROUND((IF(OR($K924="Closed",$K924="Canceled"),IF($P924="",$Q924,$P924),'Settings'!$B$8)-$J924)*1440,0))),""))</f>
        <v/>
      </c>
      <c r="T924" s="44">
        <f>IF(COUNTA($A924:$R924)=0,"",IFERROR(IF($B924="","",MAX(0,ROUND((IF(OR($K924="Closed",$K924="Canceled"),IF($P924="",$Q924,$P924),'Settings'!$B$8)-$B924)*24,1))),""))</f>
        <v/>
      </c>
      <c r="U924" s="44">
        <f>IF(COUNTA($A924:$R924)=0,"",IFERROR(VLOOKUP($I924,'Settings'!$A$12:$B$15,2,FALSE),""))</f>
        <v/>
      </c>
      <c r="V924" s="45">
        <f>IF(COUNTA($A924:$R924)=0,"",IFERROR(IF(OR($B924="",$U924=""),"",$B924+$U924/24),""))</f>
        <v/>
      </c>
      <c r="W924" s="25">
        <f>IF(COUNTA($A924:$R924)=0,"",IFERROR(IF($V924="","",IF(OR($K924="Closed",$K924="Canceled"),IF(IF($P924="",$Q924,$P924)&lt;=$V924,"Met","Missed"),IF('Settings'!$B$8&gt;$V924,"Overdue","Within Target"))),""))</f>
        <v/>
      </c>
      <c r="X924" s="46">
        <f>IF(COUNTA($A924:$R924)=0,"",IFERROR(ROUND($S924/60*'Settings'!$B$5,2),0))</f>
        <v/>
      </c>
      <c r="Y924" s="46">
        <f>IF(COUNTA($A924:$R924)=0,"",IFERROR($R924+$X924,0))</f>
        <v/>
      </c>
      <c r="Z924" s="25">
        <f>IF(COUNTA($A924:$R924)=0,"",IFERROR(IF(OR($K924="Closed",$K924="Canceled"),"No",IF($O924="","Missing Due Date",IF(INT($O924)&lt;INT('Settings'!$B$8),"Overdue",IF(INT($O924)=INT('Settings'!$B$8),"Due Today",IF(INT($O924)&lt;=INT('Settings'!$B$8)+'Settings'!$B$6,"Due Soon","Upcoming"))))),"Check date"))</f>
        <v/>
      </c>
      <c r="AA924" s="27">
        <f>IF(COUNTA($A924:$R924)=0,"",IF($A924="","Missing ID",IF(COUNTIF($A$5:$A$1004,$A924)&gt;1,"Duplicate ID",IF(OR($B924="",$C924="",$D924="",$H924="",$I924="",$K924="",$L924="",$Q924=""),"Missing required field",IF(AND($K924="Closed",$P924=""),"Closed without Resolved At",IF(AND($P924&lt;&gt;"",$P924&lt;$B924),"Resolved before Reported",IF(AND($Q924&lt;&gt;"",$Q924&lt;$B924),"Last Updated before Reported","OK")))))))</f>
        <v/>
      </c>
    </row>
    <row r="925">
      <c r="A925" s="17" t="n"/>
      <c r="B925" s="41" t="n"/>
      <c r="C925" s="42" t="n"/>
      <c r="D925" s="17" t="n"/>
      <c r="E925" s="20" t="n"/>
      <c r="F925" s="17" t="n"/>
      <c r="G925" s="17" t="n"/>
      <c r="H925" s="17" t="n"/>
      <c r="I925" s="17" t="n"/>
      <c r="J925" s="41" t="n"/>
      <c r="K925" s="17" t="n"/>
      <c r="L925" s="17" t="n"/>
      <c r="M925" s="17" t="n"/>
      <c r="N925" s="20" t="n"/>
      <c r="O925" s="42" t="n"/>
      <c r="P925" s="41" t="n"/>
      <c r="Q925" s="41" t="n"/>
      <c r="R925" s="43" t="n"/>
      <c r="S925" s="22">
        <f>IF(COUNTA($A925:$R925)=0,"",IFERROR(IF($J925="","",MAX(0,ROUND((IF(OR($K925="Closed",$K925="Canceled"),IF($P925="",$Q925,$P925),'Settings'!$B$8)-$J925)*1440,0))),""))</f>
        <v/>
      </c>
      <c r="T925" s="44">
        <f>IF(COUNTA($A925:$R925)=0,"",IFERROR(IF($B925="","",MAX(0,ROUND((IF(OR($K925="Closed",$K925="Canceled"),IF($P925="",$Q925,$P925),'Settings'!$B$8)-$B925)*24,1))),""))</f>
        <v/>
      </c>
      <c r="U925" s="44">
        <f>IF(COUNTA($A925:$R925)=0,"",IFERROR(VLOOKUP($I925,'Settings'!$A$12:$B$15,2,FALSE),""))</f>
        <v/>
      </c>
      <c r="V925" s="45">
        <f>IF(COUNTA($A925:$R925)=0,"",IFERROR(IF(OR($B925="",$U925=""),"",$B925+$U925/24),""))</f>
        <v/>
      </c>
      <c r="W925" s="25">
        <f>IF(COUNTA($A925:$R925)=0,"",IFERROR(IF($V925="","",IF(OR($K925="Closed",$K925="Canceled"),IF(IF($P925="",$Q925,$P925)&lt;=$V925,"Met","Missed"),IF('Settings'!$B$8&gt;$V925,"Overdue","Within Target"))),""))</f>
        <v/>
      </c>
      <c r="X925" s="46">
        <f>IF(COUNTA($A925:$R925)=0,"",IFERROR(ROUND($S925/60*'Settings'!$B$5,2),0))</f>
        <v/>
      </c>
      <c r="Y925" s="46">
        <f>IF(COUNTA($A925:$R925)=0,"",IFERROR($R925+$X925,0))</f>
        <v/>
      </c>
      <c r="Z925" s="25">
        <f>IF(COUNTA($A925:$R925)=0,"",IFERROR(IF(OR($K925="Closed",$K925="Canceled"),"No",IF($O925="","Missing Due Date",IF(INT($O925)&lt;INT('Settings'!$B$8),"Overdue",IF(INT($O925)=INT('Settings'!$B$8),"Due Today",IF(INT($O925)&lt;=INT('Settings'!$B$8)+'Settings'!$B$6,"Due Soon","Upcoming"))))),"Check date"))</f>
        <v/>
      </c>
      <c r="AA925" s="27">
        <f>IF(COUNTA($A925:$R925)=0,"",IF($A925="","Missing ID",IF(COUNTIF($A$5:$A$1004,$A925)&gt;1,"Duplicate ID",IF(OR($B925="",$C925="",$D925="",$H925="",$I925="",$K925="",$L925="",$Q925=""),"Missing required field",IF(AND($K925="Closed",$P925=""),"Closed without Resolved At",IF(AND($P925&lt;&gt;"",$P925&lt;$B925),"Resolved before Reported",IF(AND($Q925&lt;&gt;"",$Q925&lt;$B925),"Last Updated before Reported","OK")))))))</f>
        <v/>
      </c>
    </row>
    <row r="926">
      <c r="A926" s="17" t="n"/>
      <c r="B926" s="41" t="n"/>
      <c r="C926" s="42" t="n"/>
      <c r="D926" s="17" t="n"/>
      <c r="E926" s="20" t="n"/>
      <c r="F926" s="17" t="n"/>
      <c r="G926" s="17" t="n"/>
      <c r="H926" s="17" t="n"/>
      <c r="I926" s="17" t="n"/>
      <c r="J926" s="41" t="n"/>
      <c r="K926" s="17" t="n"/>
      <c r="L926" s="17" t="n"/>
      <c r="M926" s="17" t="n"/>
      <c r="N926" s="20" t="n"/>
      <c r="O926" s="42" t="n"/>
      <c r="P926" s="41" t="n"/>
      <c r="Q926" s="41" t="n"/>
      <c r="R926" s="43" t="n"/>
      <c r="S926" s="22">
        <f>IF(COUNTA($A926:$R926)=0,"",IFERROR(IF($J926="","",MAX(0,ROUND((IF(OR($K926="Closed",$K926="Canceled"),IF($P926="",$Q926,$P926),'Settings'!$B$8)-$J926)*1440,0))),""))</f>
        <v/>
      </c>
      <c r="T926" s="44">
        <f>IF(COUNTA($A926:$R926)=0,"",IFERROR(IF($B926="","",MAX(0,ROUND((IF(OR($K926="Closed",$K926="Canceled"),IF($P926="",$Q926,$P926),'Settings'!$B$8)-$B926)*24,1))),""))</f>
        <v/>
      </c>
      <c r="U926" s="44">
        <f>IF(COUNTA($A926:$R926)=0,"",IFERROR(VLOOKUP($I926,'Settings'!$A$12:$B$15,2,FALSE),""))</f>
        <v/>
      </c>
      <c r="V926" s="45">
        <f>IF(COUNTA($A926:$R926)=0,"",IFERROR(IF(OR($B926="",$U926=""),"",$B926+$U926/24),""))</f>
        <v/>
      </c>
      <c r="W926" s="25">
        <f>IF(COUNTA($A926:$R926)=0,"",IFERROR(IF($V926="","",IF(OR($K926="Closed",$K926="Canceled"),IF(IF($P926="",$Q926,$P926)&lt;=$V926,"Met","Missed"),IF('Settings'!$B$8&gt;$V926,"Overdue","Within Target"))),""))</f>
        <v/>
      </c>
      <c r="X926" s="46">
        <f>IF(COUNTA($A926:$R926)=0,"",IFERROR(ROUND($S926/60*'Settings'!$B$5,2),0))</f>
        <v/>
      </c>
      <c r="Y926" s="46">
        <f>IF(COUNTA($A926:$R926)=0,"",IFERROR($R926+$X926,0))</f>
        <v/>
      </c>
      <c r="Z926" s="25">
        <f>IF(COUNTA($A926:$R926)=0,"",IFERROR(IF(OR($K926="Closed",$K926="Canceled"),"No",IF($O926="","Missing Due Date",IF(INT($O926)&lt;INT('Settings'!$B$8),"Overdue",IF(INT($O926)=INT('Settings'!$B$8),"Due Today",IF(INT($O926)&lt;=INT('Settings'!$B$8)+'Settings'!$B$6,"Due Soon","Upcoming"))))),"Check date"))</f>
        <v/>
      </c>
      <c r="AA926" s="27">
        <f>IF(COUNTA($A926:$R926)=0,"",IF($A926="","Missing ID",IF(COUNTIF($A$5:$A$1004,$A926)&gt;1,"Duplicate ID",IF(OR($B926="",$C926="",$D926="",$H926="",$I926="",$K926="",$L926="",$Q926=""),"Missing required field",IF(AND($K926="Closed",$P926=""),"Closed without Resolved At",IF(AND($P926&lt;&gt;"",$P926&lt;$B926),"Resolved before Reported",IF(AND($Q926&lt;&gt;"",$Q926&lt;$B926),"Last Updated before Reported","OK")))))))</f>
        <v/>
      </c>
    </row>
    <row r="927">
      <c r="A927" s="17" t="n"/>
      <c r="B927" s="41" t="n"/>
      <c r="C927" s="42" t="n"/>
      <c r="D927" s="17" t="n"/>
      <c r="E927" s="20" t="n"/>
      <c r="F927" s="17" t="n"/>
      <c r="G927" s="17" t="n"/>
      <c r="H927" s="17" t="n"/>
      <c r="I927" s="17" t="n"/>
      <c r="J927" s="41" t="n"/>
      <c r="K927" s="17" t="n"/>
      <c r="L927" s="17" t="n"/>
      <c r="M927" s="17" t="n"/>
      <c r="N927" s="20" t="n"/>
      <c r="O927" s="42" t="n"/>
      <c r="P927" s="41" t="n"/>
      <c r="Q927" s="41" t="n"/>
      <c r="R927" s="43" t="n"/>
      <c r="S927" s="22">
        <f>IF(COUNTA($A927:$R927)=0,"",IFERROR(IF($J927="","",MAX(0,ROUND((IF(OR($K927="Closed",$K927="Canceled"),IF($P927="",$Q927,$P927),'Settings'!$B$8)-$J927)*1440,0))),""))</f>
        <v/>
      </c>
      <c r="T927" s="44">
        <f>IF(COUNTA($A927:$R927)=0,"",IFERROR(IF($B927="","",MAX(0,ROUND((IF(OR($K927="Closed",$K927="Canceled"),IF($P927="",$Q927,$P927),'Settings'!$B$8)-$B927)*24,1))),""))</f>
        <v/>
      </c>
      <c r="U927" s="44">
        <f>IF(COUNTA($A927:$R927)=0,"",IFERROR(VLOOKUP($I927,'Settings'!$A$12:$B$15,2,FALSE),""))</f>
        <v/>
      </c>
      <c r="V927" s="45">
        <f>IF(COUNTA($A927:$R927)=0,"",IFERROR(IF(OR($B927="",$U927=""),"",$B927+$U927/24),""))</f>
        <v/>
      </c>
      <c r="W927" s="25">
        <f>IF(COUNTA($A927:$R927)=0,"",IFERROR(IF($V927="","",IF(OR($K927="Closed",$K927="Canceled"),IF(IF($P927="",$Q927,$P927)&lt;=$V927,"Met","Missed"),IF('Settings'!$B$8&gt;$V927,"Overdue","Within Target"))),""))</f>
        <v/>
      </c>
      <c r="X927" s="46">
        <f>IF(COUNTA($A927:$R927)=0,"",IFERROR(ROUND($S927/60*'Settings'!$B$5,2),0))</f>
        <v/>
      </c>
      <c r="Y927" s="46">
        <f>IF(COUNTA($A927:$R927)=0,"",IFERROR($R927+$X927,0))</f>
        <v/>
      </c>
      <c r="Z927" s="25">
        <f>IF(COUNTA($A927:$R927)=0,"",IFERROR(IF(OR($K927="Closed",$K927="Canceled"),"No",IF($O927="","Missing Due Date",IF(INT($O927)&lt;INT('Settings'!$B$8),"Overdue",IF(INT($O927)=INT('Settings'!$B$8),"Due Today",IF(INT($O927)&lt;=INT('Settings'!$B$8)+'Settings'!$B$6,"Due Soon","Upcoming"))))),"Check date"))</f>
        <v/>
      </c>
      <c r="AA927" s="27">
        <f>IF(COUNTA($A927:$R927)=0,"",IF($A927="","Missing ID",IF(COUNTIF($A$5:$A$1004,$A927)&gt;1,"Duplicate ID",IF(OR($B927="",$C927="",$D927="",$H927="",$I927="",$K927="",$L927="",$Q927=""),"Missing required field",IF(AND($K927="Closed",$P927=""),"Closed without Resolved At",IF(AND($P927&lt;&gt;"",$P927&lt;$B927),"Resolved before Reported",IF(AND($Q927&lt;&gt;"",$Q927&lt;$B927),"Last Updated before Reported","OK")))))))</f>
        <v/>
      </c>
    </row>
    <row r="928">
      <c r="A928" s="17" t="n"/>
      <c r="B928" s="41" t="n"/>
      <c r="C928" s="42" t="n"/>
      <c r="D928" s="17" t="n"/>
      <c r="E928" s="20" t="n"/>
      <c r="F928" s="17" t="n"/>
      <c r="G928" s="17" t="n"/>
      <c r="H928" s="17" t="n"/>
      <c r="I928" s="17" t="n"/>
      <c r="J928" s="41" t="n"/>
      <c r="K928" s="17" t="n"/>
      <c r="L928" s="17" t="n"/>
      <c r="M928" s="17" t="n"/>
      <c r="N928" s="20" t="n"/>
      <c r="O928" s="42" t="n"/>
      <c r="P928" s="41" t="n"/>
      <c r="Q928" s="41" t="n"/>
      <c r="R928" s="43" t="n"/>
      <c r="S928" s="22">
        <f>IF(COUNTA($A928:$R928)=0,"",IFERROR(IF($J928="","",MAX(0,ROUND((IF(OR($K928="Closed",$K928="Canceled"),IF($P928="",$Q928,$P928),'Settings'!$B$8)-$J928)*1440,0))),""))</f>
        <v/>
      </c>
      <c r="T928" s="44">
        <f>IF(COUNTA($A928:$R928)=0,"",IFERROR(IF($B928="","",MAX(0,ROUND((IF(OR($K928="Closed",$K928="Canceled"),IF($P928="",$Q928,$P928),'Settings'!$B$8)-$B928)*24,1))),""))</f>
        <v/>
      </c>
      <c r="U928" s="44">
        <f>IF(COUNTA($A928:$R928)=0,"",IFERROR(VLOOKUP($I928,'Settings'!$A$12:$B$15,2,FALSE),""))</f>
        <v/>
      </c>
      <c r="V928" s="45">
        <f>IF(COUNTA($A928:$R928)=0,"",IFERROR(IF(OR($B928="",$U928=""),"",$B928+$U928/24),""))</f>
        <v/>
      </c>
      <c r="W928" s="25">
        <f>IF(COUNTA($A928:$R928)=0,"",IFERROR(IF($V928="","",IF(OR($K928="Closed",$K928="Canceled"),IF(IF($P928="",$Q928,$P928)&lt;=$V928,"Met","Missed"),IF('Settings'!$B$8&gt;$V928,"Overdue","Within Target"))),""))</f>
        <v/>
      </c>
      <c r="X928" s="46">
        <f>IF(COUNTA($A928:$R928)=0,"",IFERROR(ROUND($S928/60*'Settings'!$B$5,2),0))</f>
        <v/>
      </c>
      <c r="Y928" s="46">
        <f>IF(COUNTA($A928:$R928)=0,"",IFERROR($R928+$X928,0))</f>
        <v/>
      </c>
      <c r="Z928" s="25">
        <f>IF(COUNTA($A928:$R928)=0,"",IFERROR(IF(OR($K928="Closed",$K928="Canceled"),"No",IF($O928="","Missing Due Date",IF(INT($O928)&lt;INT('Settings'!$B$8),"Overdue",IF(INT($O928)=INT('Settings'!$B$8),"Due Today",IF(INT($O928)&lt;=INT('Settings'!$B$8)+'Settings'!$B$6,"Due Soon","Upcoming"))))),"Check date"))</f>
        <v/>
      </c>
      <c r="AA928" s="27">
        <f>IF(COUNTA($A928:$R928)=0,"",IF($A928="","Missing ID",IF(COUNTIF($A$5:$A$1004,$A928)&gt;1,"Duplicate ID",IF(OR($B928="",$C928="",$D928="",$H928="",$I928="",$K928="",$L928="",$Q928=""),"Missing required field",IF(AND($K928="Closed",$P928=""),"Closed without Resolved At",IF(AND($P928&lt;&gt;"",$P928&lt;$B928),"Resolved before Reported",IF(AND($Q928&lt;&gt;"",$Q928&lt;$B928),"Last Updated before Reported","OK")))))))</f>
        <v/>
      </c>
    </row>
    <row r="929">
      <c r="A929" s="17" t="n"/>
      <c r="B929" s="41" t="n"/>
      <c r="C929" s="42" t="n"/>
      <c r="D929" s="17" t="n"/>
      <c r="E929" s="20" t="n"/>
      <c r="F929" s="17" t="n"/>
      <c r="G929" s="17" t="n"/>
      <c r="H929" s="17" t="n"/>
      <c r="I929" s="17" t="n"/>
      <c r="J929" s="41" t="n"/>
      <c r="K929" s="17" t="n"/>
      <c r="L929" s="17" t="n"/>
      <c r="M929" s="17" t="n"/>
      <c r="N929" s="20" t="n"/>
      <c r="O929" s="42" t="n"/>
      <c r="P929" s="41" t="n"/>
      <c r="Q929" s="41" t="n"/>
      <c r="R929" s="43" t="n"/>
      <c r="S929" s="22">
        <f>IF(COUNTA($A929:$R929)=0,"",IFERROR(IF($J929="","",MAX(0,ROUND((IF(OR($K929="Closed",$K929="Canceled"),IF($P929="",$Q929,$P929),'Settings'!$B$8)-$J929)*1440,0))),""))</f>
        <v/>
      </c>
      <c r="T929" s="44">
        <f>IF(COUNTA($A929:$R929)=0,"",IFERROR(IF($B929="","",MAX(0,ROUND((IF(OR($K929="Closed",$K929="Canceled"),IF($P929="",$Q929,$P929),'Settings'!$B$8)-$B929)*24,1))),""))</f>
        <v/>
      </c>
      <c r="U929" s="44">
        <f>IF(COUNTA($A929:$R929)=0,"",IFERROR(VLOOKUP($I929,'Settings'!$A$12:$B$15,2,FALSE),""))</f>
        <v/>
      </c>
      <c r="V929" s="45">
        <f>IF(COUNTA($A929:$R929)=0,"",IFERROR(IF(OR($B929="",$U929=""),"",$B929+$U929/24),""))</f>
        <v/>
      </c>
      <c r="W929" s="25">
        <f>IF(COUNTA($A929:$R929)=0,"",IFERROR(IF($V929="","",IF(OR($K929="Closed",$K929="Canceled"),IF(IF($P929="",$Q929,$P929)&lt;=$V929,"Met","Missed"),IF('Settings'!$B$8&gt;$V929,"Overdue","Within Target"))),""))</f>
        <v/>
      </c>
      <c r="X929" s="46">
        <f>IF(COUNTA($A929:$R929)=0,"",IFERROR(ROUND($S929/60*'Settings'!$B$5,2),0))</f>
        <v/>
      </c>
      <c r="Y929" s="46">
        <f>IF(COUNTA($A929:$R929)=0,"",IFERROR($R929+$X929,0))</f>
        <v/>
      </c>
      <c r="Z929" s="25">
        <f>IF(COUNTA($A929:$R929)=0,"",IFERROR(IF(OR($K929="Closed",$K929="Canceled"),"No",IF($O929="","Missing Due Date",IF(INT($O929)&lt;INT('Settings'!$B$8),"Overdue",IF(INT($O929)=INT('Settings'!$B$8),"Due Today",IF(INT($O929)&lt;=INT('Settings'!$B$8)+'Settings'!$B$6,"Due Soon","Upcoming"))))),"Check date"))</f>
        <v/>
      </c>
      <c r="AA929" s="27">
        <f>IF(COUNTA($A929:$R929)=0,"",IF($A929="","Missing ID",IF(COUNTIF($A$5:$A$1004,$A929)&gt;1,"Duplicate ID",IF(OR($B929="",$C929="",$D929="",$H929="",$I929="",$K929="",$L929="",$Q929=""),"Missing required field",IF(AND($K929="Closed",$P929=""),"Closed without Resolved At",IF(AND($P929&lt;&gt;"",$P929&lt;$B929),"Resolved before Reported",IF(AND($Q929&lt;&gt;"",$Q929&lt;$B929),"Last Updated before Reported","OK")))))))</f>
        <v/>
      </c>
    </row>
    <row r="930">
      <c r="A930" s="17" t="n"/>
      <c r="B930" s="41" t="n"/>
      <c r="C930" s="42" t="n"/>
      <c r="D930" s="17" t="n"/>
      <c r="E930" s="20" t="n"/>
      <c r="F930" s="17" t="n"/>
      <c r="G930" s="17" t="n"/>
      <c r="H930" s="17" t="n"/>
      <c r="I930" s="17" t="n"/>
      <c r="J930" s="41" t="n"/>
      <c r="K930" s="17" t="n"/>
      <c r="L930" s="17" t="n"/>
      <c r="M930" s="17" t="n"/>
      <c r="N930" s="20" t="n"/>
      <c r="O930" s="42" t="n"/>
      <c r="P930" s="41" t="n"/>
      <c r="Q930" s="41" t="n"/>
      <c r="R930" s="43" t="n"/>
      <c r="S930" s="22">
        <f>IF(COUNTA($A930:$R930)=0,"",IFERROR(IF($J930="","",MAX(0,ROUND((IF(OR($K930="Closed",$K930="Canceled"),IF($P930="",$Q930,$P930),'Settings'!$B$8)-$J930)*1440,0))),""))</f>
        <v/>
      </c>
      <c r="T930" s="44">
        <f>IF(COUNTA($A930:$R930)=0,"",IFERROR(IF($B930="","",MAX(0,ROUND((IF(OR($K930="Closed",$K930="Canceled"),IF($P930="",$Q930,$P930),'Settings'!$B$8)-$B930)*24,1))),""))</f>
        <v/>
      </c>
      <c r="U930" s="44">
        <f>IF(COUNTA($A930:$R930)=0,"",IFERROR(VLOOKUP($I930,'Settings'!$A$12:$B$15,2,FALSE),""))</f>
        <v/>
      </c>
      <c r="V930" s="45">
        <f>IF(COUNTA($A930:$R930)=0,"",IFERROR(IF(OR($B930="",$U930=""),"",$B930+$U930/24),""))</f>
        <v/>
      </c>
      <c r="W930" s="25">
        <f>IF(COUNTA($A930:$R930)=0,"",IFERROR(IF($V930="","",IF(OR($K930="Closed",$K930="Canceled"),IF(IF($P930="",$Q930,$P930)&lt;=$V930,"Met","Missed"),IF('Settings'!$B$8&gt;$V930,"Overdue","Within Target"))),""))</f>
        <v/>
      </c>
      <c r="X930" s="46">
        <f>IF(COUNTA($A930:$R930)=0,"",IFERROR(ROUND($S930/60*'Settings'!$B$5,2),0))</f>
        <v/>
      </c>
      <c r="Y930" s="46">
        <f>IF(COUNTA($A930:$R930)=0,"",IFERROR($R930+$X930,0))</f>
        <v/>
      </c>
      <c r="Z930" s="25">
        <f>IF(COUNTA($A930:$R930)=0,"",IFERROR(IF(OR($K930="Closed",$K930="Canceled"),"No",IF($O930="","Missing Due Date",IF(INT($O930)&lt;INT('Settings'!$B$8),"Overdue",IF(INT($O930)=INT('Settings'!$B$8),"Due Today",IF(INT($O930)&lt;=INT('Settings'!$B$8)+'Settings'!$B$6,"Due Soon","Upcoming"))))),"Check date"))</f>
        <v/>
      </c>
      <c r="AA930" s="27">
        <f>IF(COUNTA($A930:$R930)=0,"",IF($A930="","Missing ID",IF(COUNTIF($A$5:$A$1004,$A930)&gt;1,"Duplicate ID",IF(OR($B930="",$C930="",$D930="",$H930="",$I930="",$K930="",$L930="",$Q930=""),"Missing required field",IF(AND($K930="Closed",$P930=""),"Closed without Resolved At",IF(AND($P930&lt;&gt;"",$P930&lt;$B930),"Resolved before Reported",IF(AND($Q930&lt;&gt;"",$Q930&lt;$B930),"Last Updated before Reported","OK")))))))</f>
        <v/>
      </c>
    </row>
    <row r="931">
      <c r="A931" s="17" t="n"/>
      <c r="B931" s="41" t="n"/>
      <c r="C931" s="42" t="n"/>
      <c r="D931" s="17" t="n"/>
      <c r="E931" s="20" t="n"/>
      <c r="F931" s="17" t="n"/>
      <c r="G931" s="17" t="n"/>
      <c r="H931" s="17" t="n"/>
      <c r="I931" s="17" t="n"/>
      <c r="J931" s="41" t="n"/>
      <c r="K931" s="17" t="n"/>
      <c r="L931" s="17" t="n"/>
      <c r="M931" s="17" t="n"/>
      <c r="N931" s="20" t="n"/>
      <c r="O931" s="42" t="n"/>
      <c r="P931" s="41" t="n"/>
      <c r="Q931" s="41" t="n"/>
      <c r="R931" s="43" t="n"/>
      <c r="S931" s="22">
        <f>IF(COUNTA($A931:$R931)=0,"",IFERROR(IF($J931="","",MAX(0,ROUND((IF(OR($K931="Closed",$K931="Canceled"),IF($P931="",$Q931,$P931),'Settings'!$B$8)-$J931)*1440,0))),""))</f>
        <v/>
      </c>
      <c r="T931" s="44">
        <f>IF(COUNTA($A931:$R931)=0,"",IFERROR(IF($B931="","",MAX(0,ROUND((IF(OR($K931="Closed",$K931="Canceled"),IF($P931="",$Q931,$P931),'Settings'!$B$8)-$B931)*24,1))),""))</f>
        <v/>
      </c>
      <c r="U931" s="44">
        <f>IF(COUNTA($A931:$R931)=0,"",IFERROR(VLOOKUP($I931,'Settings'!$A$12:$B$15,2,FALSE),""))</f>
        <v/>
      </c>
      <c r="V931" s="45">
        <f>IF(COUNTA($A931:$R931)=0,"",IFERROR(IF(OR($B931="",$U931=""),"",$B931+$U931/24),""))</f>
        <v/>
      </c>
      <c r="W931" s="25">
        <f>IF(COUNTA($A931:$R931)=0,"",IFERROR(IF($V931="","",IF(OR($K931="Closed",$K931="Canceled"),IF(IF($P931="",$Q931,$P931)&lt;=$V931,"Met","Missed"),IF('Settings'!$B$8&gt;$V931,"Overdue","Within Target"))),""))</f>
        <v/>
      </c>
      <c r="X931" s="46">
        <f>IF(COUNTA($A931:$R931)=0,"",IFERROR(ROUND($S931/60*'Settings'!$B$5,2),0))</f>
        <v/>
      </c>
      <c r="Y931" s="46">
        <f>IF(COUNTA($A931:$R931)=0,"",IFERROR($R931+$X931,0))</f>
        <v/>
      </c>
      <c r="Z931" s="25">
        <f>IF(COUNTA($A931:$R931)=0,"",IFERROR(IF(OR($K931="Closed",$K931="Canceled"),"No",IF($O931="","Missing Due Date",IF(INT($O931)&lt;INT('Settings'!$B$8),"Overdue",IF(INT($O931)=INT('Settings'!$B$8),"Due Today",IF(INT($O931)&lt;=INT('Settings'!$B$8)+'Settings'!$B$6,"Due Soon","Upcoming"))))),"Check date"))</f>
        <v/>
      </c>
      <c r="AA931" s="27">
        <f>IF(COUNTA($A931:$R931)=0,"",IF($A931="","Missing ID",IF(COUNTIF($A$5:$A$1004,$A931)&gt;1,"Duplicate ID",IF(OR($B931="",$C931="",$D931="",$H931="",$I931="",$K931="",$L931="",$Q931=""),"Missing required field",IF(AND($K931="Closed",$P931=""),"Closed without Resolved At",IF(AND($P931&lt;&gt;"",$P931&lt;$B931),"Resolved before Reported",IF(AND($Q931&lt;&gt;"",$Q931&lt;$B931),"Last Updated before Reported","OK")))))))</f>
        <v/>
      </c>
    </row>
    <row r="932">
      <c r="A932" s="17" t="n"/>
      <c r="B932" s="41" t="n"/>
      <c r="C932" s="42" t="n"/>
      <c r="D932" s="17" t="n"/>
      <c r="E932" s="20" t="n"/>
      <c r="F932" s="17" t="n"/>
      <c r="G932" s="17" t="n"/>
      <c r="H932" s="17" t="n"/>
      <c r="I932" s="17" t="n"/>
      <c r="J932" s="41" t="n"/>
      <c r="K932" s="17" t="n"/>
      <c r="L932" s="17" t="n"/>
      <c r="M932" s="17" t="n"/>
      <c r="N932" s="20" t="n"/>
      <c r="O932" s="42" t="n"/>
      <c r="P932" s="41" t="n"/>
      <c r="Q932" s="41" t="n"/>
      <c r="R932" s="43" t="n"/>
      <c r="S932" s="22">
        <f>IF(COUNTA($A932:$R932)=0,"",IFERROR(IF($J932="","",MAX(0,ROUND((IF(OR($K932="Closed",$K932="Canceled"),IF($P932="",$Q932,$P932),'Settings'!$B$8)-$J932)*1440,0))),""))</f>
        <v/>
      </c>
      <c r="T932" s="44">
        <f>IF(COUNTA($A932:$R932)=0,"",IFERROR(IF($B932="","",MAX(0,ROUND((IF(OR($K932="Closed",$K932="Canceled"),IF($P932="",$Q932,$P932),'Settings'!$B$8)-$B932)*24,1))),""))</f>
        <v/>
      </c>
      <c r="U932" s="44">
        <f>IF(COUNTA($A932:$R932)=0,"",IFERROR(VLOOKUP($I932,'Settings'!$A$12:$B$15,2,FALSE),""))</f>
        <v/>
      </c>
      <c r="V932" s="45">
        <f>IF(COUNTA($A932:$R932)=0,"",IFERROR(IF(OR($B932="",$U932=""),"",$B932+$U932/24),""))</f>
        <v/>
      </c>
      <c r="W932" s="25">
        <f>IF(COUNTA($A932:$R932)=0,"",IFERROR(IF($V932="","",IF(OR($K932="Closed",$K932="Canceled"),IF(IF($P932="",$Q932,$P932)&lt;=$V932,"Met","Missed"),IF('Settings'!$B$8&gt;$V932,"Overdue","Within Target"))),""))</f>
        <v/>
      </c>
      <c r="X932" s="46">
        <f>IF(COUNTA($A932:$R932)=0,"",IFERROR(ROUND($S932/60*'Settings'!$B$5,2),0))</f>
        <v/>
      </c>
      <c r="Y932" s="46">
        <f>IF(COUNTA($A932:$R932)=0,"",IFERROR($R932+$X932,0))</f>
        <v/>
      </c>
      <c r="Z932" s="25">
        <f>IF(COUNTA($A932:$R932)=0,"",IFERROR(IF(OR($K932="Closed",$K932="Canceled"),"No",IF($O932="","Missing Due Date",IF(INT($O932)&lt;INT('Settings'!$B$8),"Overdue",IF(INT($O932)=INT('Settings'!$B$8),"Due Today",IF(INT($O932)&lt;=INT('Settings'!$B$8)+'Settings'!$B$6,"Due Soon","Upcoming"))))),"Check date"))</f>
        <v/>
      </c>
      <c r="AA932" s="27">
        <f>IF(COUNTA($A932:$R932)=0,"",IF($A932="","Missing ID",IF(COUNTIF($A$5:$A$1004,$A932)&gt;1,"Duplicate ID",IF(OR($B932="",$C932="",$D932="",$H932="",$I932="",$K932="",$L932="",$Q932=""),"Missing required field",IF(AND($K932="Closed",$P932=""),"Closed without Resolved At",IF(AND($P932&lt;&gt;"",$P932&lt;$B932),"Resolved before Reported",IF(AND($Q932&lt;&gt;"",$Q932&lt;$B932),"Last Updated before Reported","OK")))))))</f>
        <v/>
      </c>
    </row>
    <row r="933">
      <c r="A933" s="17" t="n"/>
      <c r="B933" s="41" t="n"/>
      <c r="C933" s="42" t="n"/>
      <c r="D933" s="17" t="n"/>
      <c r="E933" s="20" t="n"/>
      <c r="F933" s="17" t="n"/>
      <c r="G933" s="17" t="n"/>
      <c r="H933" s="17" t="n"/>
      <c r="I933" s="17" t="n"/>
      <c r="J933" s="41" t="n"/>
      <c r="K933" s="17" t="n"/>
      <c r="L933" s="17" t="n"/>
      <c r="M933" s="17" t="n"/>
      <c r="N933" s="20" t="n"/>
      <c r="O933" s="42" t="n"/>
      <c r="P933" s="41" t="n"/>
      <c r="Q933" s="41" t="n"/>
      <c r="R933" s="43" t="n"/>
      <c r="S933" s="22">
        <f>IF(COUNTA($A933:$R933)=0,"",IFERROR(IF($J933="","",MAX(0,ROUND((IF(OR($K933="Closed",$K933="Canceled"),IF($P933="",$Q933,$P933),'Settings'!$B$8)-$J933)*1440,0))),""))</f>
        <v/>
      </c>
      <c r="T933" s="44">
        <f>IF(COUNTA($A933:$R933)=0,"",IFERROR(IF($B933="","",MAX(0,ROUND((IF(OR($K933="Closed",$K933="Canceled"),IF($P933="",$Q933,$P933),'Settings'!$B$8)-$B933)*24,1))),""))</f>
        <v/>
      </c>
      <c r="U933" s="44">
        <f>IF(COUNTA($A933:$R933)=0,"",IFERROR(VLOOKUP($I933,'Settings'!$A$12:$B$15,2,FALSE),""))</f>
        <v/>
      </c>
      <c r="V933" s="45">
        <f>IF(COUNTA($A933:$R933)=0,"",IFERROR(IF(OR($B933="",$U933=""),"",$B933+$U933/24),""))</f>
        <v/>
      </c>
      <c r="W933" s="25">
        <f>IF(COUNTA($A933:$R933)=0,"",IFERROR(IF($V933="","",IF(OR($K933="Closed",$K933="Canceled"),IF(IF($P933="",$Q933,$P933)&lt;=$V933,"Met","Missed"),IF('Settings'!$B$8&gt;$V933,"Overdue","Within Target"))),""))</f>
        <v/>
      </c>
      <c r="X933" s="46">
        <f>IF(COUNTA($A933:$R933)=0,"",IFERROR(ROUND($S933/60*'Settings'!$B$5,2),0))</f>
        <v/>
      </c>
      <c r="Y933" s="46">
        <f>IF(COUNTA($A933:$R933)=0,"",IFERROR($R933+$X933,0))</f>
        <v/>
      </c>
      <c r="Z933" s="25">
        <f>IF(COUNTA($A933:$R933)=0,"",IFERROR(IF(OR($K933="Closed",$K933="Canceled"),"No",IF($O933="","Missing Due Date",IF(INT($O933)&lt;INT('Settings'!$B$8),"Overdue",IF(INT($O933)=INT('Settings'!$B$8),"Due Today",IF(INT($O933)&lt;=INT('Settings'!$B$8)+'Settings'!$B$6,"Due Soon","Upcoming"))))),"Check date"))</f>
        <v/>
      </c>
      <c r="AA933" s="27">
        <f>IF(COUNTA($A933:$R933)=0,"",IF($A933="","Missing ID",IF(COUNTIF($A$5:$A$1004,$A933)&gt;1,"Duplicate ID",IF(OR($B933="",$C933="",$D933="",$H933="",$I933="",$K933="",$L933="",$Q933=""),"Missing required field",IF(AND($K933="Closed",$P933=""),"Closed without Resolved At",IF(AND($P933&lt;&gt;"",$P933&lt;$B933),"Resolved before Reported",IF(AND($Q933&lt;&gt;"",$Q933&lt;$B933),"Last Updated before Reported","OK")))))))</f>
        <v/>
      </c>
    </row>
    <row r="934">
      <c r="A934" s="17" t="n"/>
      <c r="B934" s="41" t="n"/>
      <c r="C934" s="42" t="n"/>
      <c r="D934" s="17" t="n"/>
      <c r="E934" s="20" t="n"/>
      <c r="F934" s="17" t="n"/>
      <c r="G934" s="17" t="n"/>
      <c r="H934" s="17" t="n"/>
      <c r="I934" s="17" t="n"/>
      <c r="J934" s="41" t="n"/>
      <c r="K934" s="17" t="n"/>
      <c r="L934" s="17" t="n"/>
      <c r="M934" s="17" t="n"/>
      <c r="N934" s="20" t="n"/>
      <c r="O934" s="42" t="n"/>
      <c r="P934" s="41" t="n"/>
      <c r="Q934" s="41" t="n"/>
      <c r="R934" s="43" t="n"/>
      <c r="S934" s="22">
        <f>IF(COUNTA($A934:$R934)=0,"",IFERROR(IF($J934="","",MAX(0,ROUND((IF(OR($K934="Closed",$K934="Canceled"),IF($P934="",$Q934,$P934),'Settings'!$B$8)-$J934)*1440,0))),""))</f>
        <v/>
      </c>
      <c r="T934" s="44">
        <f>IF(COUNTA($A934:$R934)=0,"",IFERROR(IF($B934="","",MAX(0,ROUND((IF(OR($K934="Closed",$K934="Canceled"),IF($P934="",$Q934,$P934),'Settings'!$B$8)-$B934)*24,1))),""))</f>
        <v/>
      </c>
      <c r="U934" s="44">
        <f>IF(COUNTA($A934:$R934)=0,"",IFERROR(VLOOKUP($I934,'Settings'!$A$12:$B$15,2,FALSE),""))</f>
        <v/>
      </c>
      <c r="V934" s="45">
        <f>IF(COUNTA($A934:$R934)=0,"",IFERROR(IF(OR($B934="",$U934=""),"",$B934+$U934/24),""))</f>
        <v/>
      </c>
      <c r="W934" s="25">
        <f>IF(COUNTA($A934:$R934)=0,"",IFERROR(IF($V934="","",IF(OR($K934="Closed",$K934="Canceled"),IF(IF($P934="",$Q934,$P934)&lt;=$V934,"Met","Missed"),IF('Settings'!$B$8&gt;$V934,"Overdue","Within Target"))),""))</f>
        <v/>
      </c>
      <c r="X934" s="46">
        <f>IF(COUNTA($A934:$R934)=0,"",IFERROR(ROUND($S934/60*'Settings'!$B$5,2),0))</f>
        <v/>
      </c>
      <c r="Y934" s="46">
        <f>IF(COUNTA($A934:$R934)=0,"",IFERROR($R934+$X934,0))</f>
        <v/>
      </c>
      <c r="Z934" s="25">
        <f>IF(COUNTA($A934:$R934)=0,"",IFERROR(IF(OR($K934="Closed",$K934="Canceled"),"No",IF($O934="","Missing Due Date",IF(INT($O934)&lt;INT('Settings'!$B$8),"Overdue",IF(INT($O934)=INT('Settings'!$B$8),"Due Today",IF(INT($O934)&lt;=INT('Settings'!$B$8)+'Settings'!$B$6,"Due Soon","Upcoming"))))),"Check date"))</f>
        <v/>
      </c>
      <c r="AA934" s="27">
        <f>IF(COUNTA($A934:$R934)=0,"",IF($A934="","Missing ID",IF(COUNTIF($A$5:$A$1004,$A934)&gt;1,"Duplicate ID",IF(OR($B934="",$C934="",$D934="",$H934="",$I934="",$K934="",$L934="",$Q934=""),"Missing required field",IF(AND($K934="Closed",$P934=""),"Closed without Resolved At",IF(AND($P934&lt;&gt;"",$P934&lt;$B934),"Resolved before Reported",IF(AND($Q934&lt;&gt;"",$Q934&lt;$B934),"Last Updated before Reported","OK")))))))</f>
        <v/>
      </c>
    </row>
    <row r="935">
      <c r="A935" s="17" t="n"/>
      <c r="B935" s="41" t="n"/>
      <c r="C935" s="42" t="n"/>
      <c r="D935" s="17" t="n"/>
      <c r="E935" s="20" t="n"/>
      <c r="F935" s="17" t="n"/>
      <c r="G935" s="17" t="n"/>
      <c r="H935" s="17" t="n"/>
      <c r="I935" s="17" t="n"/>
      <c r="J935" s="41" t="n"/>
      <c r="K935" s="17" t="n"/>
      <c r="L935" s="17" t="n"/>
      <c r="M935" s="17" t="n"/>
      <c r="N935" s="20" t="n"/>
      <c r="O935" s="42" t="n"/>
      <c r="P935" s="41" t="n"/>
      <c r="Q935" s="41" t="n"/>
      <c r="R935" s="43" t="n"/>
      <c r="S935" s="22">
        <f>IF(COUNTA($A935:$R935)=0,"",IFERROR(IF($J935="","",MAX(0,ROUND((IF(OR($K935="Closed",$K935="Canceled"),IF($P935="",$Q935,$P935),'Settings'!$B$8)-$J935)*1440,0))),""))</f>
        <v/>
      </c>
      <c r="T935" s="44">
        <f>IF(COUNTA($A935:$R935)=0,"",IFERROR(IF($B935="","",MAX(0,ROUND((IF(OR($K935="Closed",$K935="Canceled"),IF($P935="",$Q935,$P935),'Settings'!$B$8)-$B935)*24,1))),""))</f>
        <v/>
      </c>
      <c r="U935" s="44">
        <f>IF(COUNTA($A935:$R935)=0,"",IFERROR(VLOOKUP($I935,'Settings'!$A$12:$B$15,2,FALSE),""))</f>
        <v/>
      </c>
      <c r="V935" s="45">
        <f>IF(COUNTA($A935:$R935)=0,"",IFERROR(IF(OR($B935="",$U935=""),"",$B935+$U935/24),""))</f>
        <v/>
      </c>
      <c r="W935" s="25">
        <f>IF(COUNTA($A935:$R935)=0,"",IFERROR(IF($V935="","",IF(OR($K935="Closed",$K935="Canceled"),IF(IF($P935="",$Q935,$P935)&lt;=$V935,"Met","Missed"),IF('Settings'!$B$8&gt;$V935,"Overdue","Within Target"))),""))</f>
        <v/>
      </c>
      <c r="X935" s="46">
        <f>IF(COUNTA($A935:$R935)=0,"",IFERROR(ROUND($S935/60*'Settings'!$B$5,2),0))</f>
        <v/>
      </c>
      <c r="Y935" s="46">
        <f>IF(COUNTA($A935:$R935)=0,"",IFERROR($R935+$X935,0))</f>
        <v/>
      </c>
      <c r="Z935" s="25">
        <f>IF(COUNTA($A935:$R935)=0,"",IFERROR(IF(OR($K935="Closed",$K935="Canceled"),"No",IF($O935="","Missing Due Date",IF(INT($O935)&lt;INT('Settings'!$B$8),"Overdue",IF(INT($O935)=INT('Settings'!$B$8),"Due Today",IF(INT($O935)&lt;=INT('Settings'!$B$8)+'Settings'!$B$6,"Due Soon","Upcoming"))))),"Check date"))</f>
        <v/>
      </c>
      <c r="AA935" s="27">
        <f>IF(COUNTA($A935:$R935)=0,"",IF($A935="","Missing ID",IF(COUNTIF($A$5:$A$1004,$A935)&gt;1,"Duplicate ID",IF(OR($B935="",$C935="",$D935="",$H935="",$I935="",$K935="",$L935="",$Q935=""),"Missing required field",IF(AND($K935="Closed",$P935=""),"Closed without Resolved At",IF(AND($P935&lt;&gt;"",$P935&lt;$B935),"Resolved before Reported",IF(AND($Q935&lt;&gt;"",$Q935&lt;$B935),"Last Updated before Reported","OK")))))))</f>
        <v/>
      </c>
    </row>
    <row r="936">
      <c r="A936" s="17" t="n"/>
      <c r="B936" s="41" t="n"/>
      <c r="C936" s="42" t="n"/>
      <c r="D936" s="17" t="n"/>
      <c r="E936" s="20" t="n"/>
      <c r="F936" s="17" t="n"/>
      <c r="G936" s="17" t="n"/>
      <c r="H936" s="17" t="n"/>
      <c r="I936" s="17" t="n"/>
      <c r="J936" s="41" t="n"/>
      <c r="K936" s="17" t="n"/>
      <c r="L936" s="17" t="n"/>
      <c r="M936" s="17" t="n"/>
      <c r="N936" s="20" t="n"/>
      <c r="O936" s="42" t="n"/>
      <c r="P936" s="41" t="n"/>
      <c r="Q936" s="41" t="n"/>
      <c r="R936" s="43" t="n"/>
      <c r="S936" s="22">
        <f>IF(COUNTA($A936:$R936)=0,"",IFERROR(IF($J936="","",MAX(0,ROUND((IF(OR($K936="Closed",$K936="Canceled"),IF($P936="",$Q936,$P936),'Settings'!$B$8)-$J936)*1440,0))),""))</f>
        <v/>
      </c>
      <c r="T936" s="44">
        <f>IF(COUNTA($A936:$R936)=0,"",IFERROR(IF($B936="","",MAX(0,ROUND((IF(OR($K936="Closed",$K936="Canceled"),IF($P936="",$Q936,$P936),'Settings'!$B$8)-$B936)*24,1))),""))</f>
        <v/>
      </c>
      <c r="U936" s="44">
        <f>IF(COUNTA($A936:$R936)=0,"",IFERROR(VLOOKUP($I936,'Settings'!$A$12:$B$15,2,FALSE),""))</f>
        <v/>
      </c>
      <c r="V936" s="45">
        <f>IF(COUNTA($A936:$R936)=0,"",IFERROR(IF(OR($B936="",$U936=""),"",$B936+$U936/24),""))</f>
        <v/>
      </c>
      <c r="W936" s="25">
        <f>IF(COUNTA($A936:$R936)=0,"",IFERROR(IF($V936="","",IF(OR($K936="Closed",$K936="Canceled"),IF(IF($P936="",$Q936,$P936)&lt;=$V936,"Met","Missed"),IF('Settings'!$B$8&gt;$V936,"Overdue","Within Target"))),""))</f>
        <v/>
      </c>
      <c r="X936" s="46">
        <f>IF(COUNTA($A936:$R936)=0,"",IFERROR(ROUND($S936/60*'Settings'!$B$5,2),0))</f>
        <v/>
      </c>
      <c r="Y936" s="46">
        <f>IF(COUNTA($A936:$R936)=0,"",IFERROR($R936+$X936,0))</f>
        <v/>
      </c>
      <c r="Z936" s="25">
        <f>IF(COUNTA($A936:$R936)=0,"",IFERROR(IF(OR($K936="Closed",$K936="Canceled"),"No",IF($O936="","Missing Due Date",IF(INT($O936)&lt;INT('Settings'!$B$8),"Overdue",IF(INT($O936)=INT('Settings'!$B$8),"Due Today",IF(INT($O936)&lt;=INT('Settings'!$B$8)+'Settings'!$B$6,"Due Soon","Upcoming"))))),"Check date"))</f>
        <v/>
      </c>
      <c r="AA936" s="27">
        <f>IF(COUNTA($A936:$R936)=0,"",IF($A936="","Missing ID",IF(COUNTIF($A$5:$A$1004,$A936)&gt;1,"Duplicate ID",IF(OR($B936="",$C936="",$D936="",$H936="",$I936="",$K936="",$L936="",$Q936=""),"Missing required field",IF(AND($K936="Closed",$P936=""),"Closed without Resolved At",IF(AND($P936&lt;&gt;"",$P936&lt;$B936),"Resolved before Reported",IF(AND($Q936&lt;&gt;"",$Q936&lt;$B936),"Last Updated before Reported","OK")))))))</f>
        <v/>
      </c>
    </row>
    <row r="937">
      <c r="A937" s="17" t="n"/>
      <c r="B937" s="41" t="n"/>
      <c r="C937" s="42" t="n"/>
      <c r="D937" s="17" t="n"/>
      <c r="E937" s="20" t="n"/>
      <c r="F937" s="17" t="n"/>
      <c r="G937" s="17" t="n"/>
      <c r="H937" s="17" t="n"/>
      <c r="I937" s="17" t="n"/>
      <c r="J937" s="41" t="n"/>
      <c r="K937" s="17" t="n"/>
      <c r="L937" s="17" t="n"/>
      <c r="M937" s="17" t="n"/>
      <c r="N937" s="20" t="n"/>
      <c r="O937" s="42" t="n"/>
      <c r="P937" s="41" t="n"/>
      <c r="Q937" s="41" t="n"/>
      <c r="R937" s="43" t="n"/>
      <c r="S937" s="22">
        <f>IF(COUNTA($A937:$R937)=0,"",IFERROR(IF($J937="","",MAX(0,ROUND((IF(OR($K937="Closed",$K937="Canceled"),IF($P937="",$Q937,$P937),'Settings'!$B$8)-$J937)*1440,0))),""))</f>
        <v/>
      </c>
      <c r="T937" s="44">
        <f>IF(COUNTA($A937:$R937)=0,"",IFERROR(IF($B937="","",MAX(0,ROUND((IF(OR($K937="Closed",$K937="Canceled"),IF($P937="",$Q937,$P937),'Settings'!$B$8)-$B937)*24,1))),""))</f>
        <v/>
      </c>
      <c r="U937" s="44">
        <f>IF(COUNTA($A937:$R937)=0,"",IFERROR(VLOOKUP($I937,'Settings'!$A$12:$B$15,2,FALSE),""))</f>
        <v/>
      </c>
      <c r="V937" s="45">
        <f>IF(COUNTA($A937:$R937)=0,"",IFERROR(IF(OR($B937="",$U937=""),"",$B937+$U937/24),""))</f>
        <v/>
      </c>
      <c r="W937" s="25">
        <f>IF(COUNTA($A937:$R937)=0,"",IFERROR(IF($V937="","",IF(OR($K937="Closed",$K937="Canceled"),IF(IF($P937="",$Q937,$P937)&lt;=$V937,"Met","Missed"),IF('Settings'!$B$8&gt;$V937,"Overdue","Within Target"))),""))</f>
        <v/>
      </c>
      <c r="X937" s="46">
        <f>IF(COUNTA($A937:$R937)=0,"",IFERROR(ROUND($S937/60*'Settings'!$B$5,2),0))</f>
        <v/>
      </c>
      <c r="Y937" s="46">
        <f>IF(COUNTA($A937:$R937)=0,"",IFERROR($R937+$X937,0))</f>
        <v/>
      </c>
      <c r="Z937" s="25">
        <f>IF(COUNTA($A937:$R937)=0,"",IFERROR(IF(OR($K937="Closed",$K937="Canceled"),"No",IF($O937="","Missing Due Date",IF(INT($O937)&lt;INT('Settings'!$B$8),"Overdue",IF(INT($O937)=INT('Settings'!$B$8),"Due Today",IF(INT($O937)&lt;=INT('Settings'!$B$8)+'Settings'!$B$6,"Due Soon","Upcoming"))))),"Check date"))</f>
        <v/>
      </c>
      <c r="AA937" s="27">
        <f>IF(COUNTA($A937:$R937)=0,"",IF($A937="","Missing ID",IF(COUNTIF($A$5:$A$1004,$A937)&gt;1,"Duplicate ID",IF(OR($B937="",$C937="",$D937="",$H937="",$I937="",$K937="",$L937="",$Q937=""),"Missing required field",IF(AND($K937="Closed",$P937=""),"Closed without Resolved At",IF(AND($P937&lt;&gt;"",$P937&lt;$B937),"Resolved before Reported",IF(AND($Q937&lt;&gt;"",$Q937&lt;$B937),"Last Updated before Reported","OK")))))))</f>
        <v/>
      </c>
    </row>
    <row r="938">
      <c r="A938" s="17" t="n"/>
      <c r="B938" s="41" t="n"/>
      <c r="C938" s="42" t="n"/>
      <c r="D938" s="17" t="n"/>
      <c r="E938" s="20" t="n"/>
      <c r="F938" s="17" t="n"/>
      <c r="G938" s="17" t="n"/>
      <c r="H938" s="17" t="n"/>
      <c r="I938" s="17" t="n"/>
      <c r="J938" s="41" t="n"/>
      <c r="K938" s="17" t="n"/>
      <c r="L938" s="17" t="n"/>
      <c r="M938" s="17" t="n"/>
      <c r="N938" s="20" t="n"/>
      <c r="O938" s="42" t="n"/>
      <c r="P938" s="41" t="n"/>
      <c r="Q938" s="41" t="n"/>
      <c r="R938" s="43" t="n"/>
      <c r="S938" s="22">
        <f>IF(COUNTA($A938:$R938)=0,"",IFERROR(IF($J938="","",MAX(0,ROUND((IF(OR($K938="Closed",$K938="Canceled"),IF($P938="",$Q938,$P938),'Settings'!$B$8)-$J938)*1440,0))),""))</f>
        <v/>
      </c>
      <c r="T938" s="44">
        <f>IF(COUNTA($A938:$R938)=0,"",IFERROR(IF($B938="","",MAX(0,ROUND((IF(OR($K938="Closed",$K938="Canceled"),IF($P938="",$Q938,$P938),'Settings'!$B$8)-$B938)*24,1))),""))</f>
        <v/>
      </c>
      <c r="U938" s="44">
        <f>IF(COUNTA($A938:$R938)=0,"",IFERROR(VLOOKUP($I938,'Settings'!$A$12:$B$15,2,FALSE),""))</f>
        <v/>
      </c>
      <c r="V938" s="45">
        <f>IF(COUNTA($A938:$R938)=0,"",IFERROR(IF(OR($B938="",$U938=""),"",$B938+$U938/24),""))</f>
        <v/>
      </c>
      <c r="W938" s="25">
        <f>IF(COUNTA($A938:$R938)=0,"",IFERROR(IF($V938="","",IF(OR($K938="Closed",$K938="Canceled"),IF(IF($P938="",$Q938,$P938)&lt;=$V938,"Met","Missed"),IF('Settings'!$B$8&gt;$V938,"Overdue","Within Target"))),""))</f>
        <v/>
      </c>
      <c r="X938" s="46">
        <f>IF(COUNTA($A938:$R938)=0,"",IFERROR(ROUND($S938/60*'Settings'!$B$5,2),0))</f>
        <v/>
      </c>
      <c r="Y938" s="46">
        <f>IF(COUNTA($A938:$R938)=0,"",IFERROR($R938+$X938,0))</f>
        <v/>
      </c>
      <c r="Z938" s="25">
        <f>IF(COUNTA($A938:$R938)=0,"",IFERROR(IF(OR($K938="Closed",$K938="Canceled"),"No",IF($O938="","Missing Due Date",IF(INT($O938)&lt;INT('Settings'!$B$8),"Overdue",IF(INT($O938)=INT('Settings'!$B$8),"Due Today",IF(INT($O938)&lt;=INT('Settings'!$B$8)+'Settings'!$B$6,"Due Soon","Upcoming"))))),"Check date"))</f>
        <v/>
      </c>
      <c r="AA938" s="27">
        <f>IF(COUNTA($A938:$R938)=0,"",IF($A938="","Missing ID",IF(COUNTIF($A$5:$A$1004,$A938)&gt;1,"Duplicate ID",IF(OR($B938="",$C938="",$D938="",$H938="",$I938="",$K938="",$L938="",$Q938=""),"Missing required field",IF(AND($K938="Closed",$P938=""),"Closed without Resolved At",IF(AND($P938&lt;&gt;"",$P938&lt;$B938),"Resolved before Reported",IF(AND($Q938&lt;&gt;"",$Q938&lt;$B938),"Last Updated before Reported","OK")))))))</f>
        <v/>
      </c>
    </row>
    <row r="939">
      <c r="A939" s="17" t="n"/>
      <c r="B939" s="41" t="n"/>
      <c r="C939" s="42" t="n"/>
      <c r="D939" s="17" t="n"/>
      <c r="E939" s="20" t="n"/>
      <c r="F939" s="17" t="n"/>
      <c r="G939" s="17" t="n"/>
      <c r="H939" s="17" t="n"/>
      <c r="I939" s="17" t="n"/>
      <c r="J939" s="41" t="n"/>
      <c r="K939" s="17" t="n"/>
      <c r="L939" s="17" t="n"/>
      <c r="M939" s="17" t="n"/>
      <c r="N939" s="20" t="n"/>
      <c r="O939" s="42" t="n"/>
      <c r="P939" s="41" t="n"/>
      <c r="Q939" s="41" t="n"/>
      <c r="R939" s="43" t="n"/>
      <c r="S939" s="22">
        <f>IF(COUNTA($A939:$R939)=0,"",IFERROR(IF($J939="","",MAX(0,ROUND((IF(OR($K939="Closed",$K939="Canceled"),IF($P939="",$Q939,$P939),'Settings'!$B$8)-$J939)*1440,0))),""))</f>
        <v/>
      </c>
      <c r="T939" s="44">
        <f>IF(COUNTA($A939:$R939)=0,"",IFERROR(IF($B939="","",MAX(0,ROUND((IF(OR($K939="Closed",$K939="Canceled"),IF($P939="",$Q939,$P939),'Settings'!$B$8)-$B939)*24,1))),""))</f>
        <v/>
      </c>
      <c r="U939" s="44">
        <f>IF(COUNTA($A939:$R939)=0,"",IFERROR(VLOOKUP($I939,'Settings'!$A$12:$B$15,2,FALSE),""))</f>
        <v/>
      </c>
      <c r="V939" s="45">
        <f>IF(COUNTA($A939:$R939)=0,"",IFERROR(IF(OR($B939="",$U939=""),"",$B939+$U939/24),""))</f>
        <v/>
      </c>
      <c r="W939" s="25">
        <f>IF(COUNTA($A939:$R939)=0,"",IFERROR(IF($V939="","",IF(OR($K939="Closed",$K939="Canceled"),IF(IF($P939="",$Q939,$P939)&lt;=$V939,"Met","Missed"),IF('Settings'!$B$8&gt;$V939,"Overdue","Within Target"))),""))</f>
        <v/>
      </c>
      <c r="X939" s="46">
        <f>IF(COUNTA($A939:$R939)=0,"",IFERROR(ROUND($S939/60*'Settings'!$B$5,2),0))</f>
        <v/>
      </c>
      <c r="Y939" s="46">
        <f>IF(COUNTA($A939:$R939)=0,"",IFERROR($R939+$X939,0))</f>
        <v/>
      </c>
      <c r="Z939" s="25">
        <f>IF(COUNTA($A939:$R939)=0,"",IFERROR(IF(OR($K939="Closed",$K939="Canceled"),"No",IF($O939="","Missing Due Date",IF(INT($O939)&lt;INT('Settings'!$B$8),"Overdue",IF(INT($O939)=INT('Settings'!$B$8),"Due Today",IF(INT($O939)&lt;=INT('Settings'!$B$8)+'Settings'!$B$6,"Due Soon","Upcoming"))))),"Check date"))</f>
        <v/>
      </c>
      <c r="AA939" s="27">
        <f>IF(COUNTA($A939:$R939)=0,"",IF($A939="","Missing ID",IF(COUNTIF($A$5:$A$1004,$A939)&gt;1,"Duplicate ID",IF(OR($B939="",$C939="",$D939="",$H939="",$I939="",$K939="",$L939="",$Q939=""),"Missing required field",IF(AND($K939="Closed",$P939=""),"Closed without Resolved At",IF(AND($P939&lt;&gt;"",$P939&lt;$B939),"Resolved before Reported",IF(AND($Q939&lt;&gt;"",$Q939&lt;$B939),"Last Updated before Reported","OK")))))))</f>
        <v/>
      </c>
    </row>
    <row r="940">
      <c r="A940" s="17" t="n"/>
      <c r="B940" s="41" t="n"/>
      <c r="C940" s="42" t="n"/>
      <c r="D940" s="17" t="n"/>
      <c r="E940" s="20" t="n"/>
      <c r="F940" s="17" t="n"/>
      <c r="G940" s="17" t="n"/>
      <c r="H940" s="17" t="n"/>
      <c r="I940" s="17" t="n"/>
      <c r="J940" s="41" t="n"/>
      <c r="K940" s="17" t="n"/>
      <c r="L940" s="17" t="n"/>
      <c r="M940" s="17" t="n"/>
      <c r="N940" s="20" t="n"/>
      <c r="O940" s="42" t="n"/>
      <c r="P940" s="41" t="n"/>
      <c r="Q940" s="41" t="n"/>
      <c r="R940" s="43" t="n"/>
      <c r="S940" s="22">
        <f>IF(COUNTA($A940:$R940)=0,"",IFERROR(IF($J940="","",MAX(0,ROUND((IF(OR($K940="Closed",$K940="Canceled"),IF($P940="",$Q940,$P940),'Settings'!$B$8)-$J940)*1440,0))),""))</f>
        <v/>
      </c>
      <c r="T940" s="44">
        <f>IF(COUNTA($A940:$R940)=0,"",IFERROR(IF($B940="","",MAX(0,ROUND((IF(OR($K940="Closed",$K940="Canceled"),IF($P940="",$Q940,$P940),'Settings'!$B$8)-$B940)*24,1))),""))</f>
        <v/>
      </c>
      <c r="U940" s="44">
        <f>IF(COUNTA($A940:$R940)=0,"",IFERROR(VLOOKUP($I940,'Settings'!$A$12:$B$15,2,FALSE),""))</f>
        <v/>
      </c>
      <c r="V940" s="45">
        <f>IF(COUNTA($A940:$R940)=0,"",IFERROR(IF(OR($B940="",$U940=""),"",$B940+$U940/24),""))</f>
        <v/>
      </c>
      <c r="W940" s="25">
        <f>IF(COUNTA($A940:$R940)=0,"",IFERROR(IF($V940="","",IF(OR($K940="Closed",$K940="Canceled"),IF(IF($P940="",$Q940,$P940)&lt;=$V940,"Met","Missed"),IF('Settings'!$B$8&gt;$V940,"Overdue","Within Target"))),""))</f>
        <v/>
      </c>
      <c r="X940" s="46">
        <f>IF(COUNTA($A940:$R940)=0,"",IFERROR(ROUND($S940/60*'Settings'!$B$5,2),0))</f>
        <v/>
      </c>
      <c r="Y940" s="46">
        <f>IF(COUNTA($A940:$R940)=0,"",IFERROR($R940+$X940,0))</f>
        <v/>
      </c>
      <c r="Z940" s="25">
        <f>IF(COUNTA($A940:$R940)=0,"",IFERROR(IF(OR($K940="Closed",$K940="Canceled"),"No",IF($O940="","Missing Due Date",IF(INT($O940)&lt;INT('Settings'!$B$8),"Overdue",IF(INT($O940)=INT('Settings'!$B$8),"Due Today",IF(INT($O940)&lt;=INT('Settings'!$B$8)+'Settings'!$B$6,"Due Soon","Upcoming"))))),"Check date"))</f>
        <v/>
      </c>
      <c r="AA940" s="27">
        <f>IF(COUNTA($A940:$R940)=0,"",IF($A940="","Missing ID",IF(COUNTIF($A$5:$A$1004,$A940)&gt;1,"Duplicate ID",IF(OR($B940="",$C940="",$D940="",$H940="",$I940="",$K940="",$L940="",$Q940=""),"Missing required field",IF(AND($K940="Closed",$P940=""),"Closed without Resolved At",IF(AND($P940&lt;&gt;"",$P940&lt;$B940),"Resolved before Reported",IF(AND($Q940&lt;&gt;"",$Q940&lt;$B940),"Last Updated before Reported","OK")))))))</f>
        <v/>
      </c>
    </row>
    <row r="941">
      <c r="A941" s="17" t="n"/>
      <c r="B941" s="41" t="n"/>
      <c r="C941" s="42" t="n"/>
      <c r="D941" s="17" t="n"/>
      <c r="E941" s="20" t="n"/>
      <c r="F941" s="17" t="n"/>
      <c r="G941" s="17" t="n"/>
      <c r="H941" s="17" t="n"/>
      <c r="I941" s="17" t="n"/>
      <c r="J941" s="41" t="n"/>
      <c r="K941" s="17" t="n"/>
      <c r="L941" s="17" t="n"/>
      <c r="M941" s="17" t="n"/>
      <c r="N941" s="20" t="n"/>
      <c r="O941" s="42" t="n"/>
      <c r="P941" s="41" t="n"/>
      <c r="Q941" s="41" t="n"/>
      <c r="R941" s="43" t="n"/>
      <c r="S941" s="22">
        <f>IF(COUNTA($A941:$R941)=0,"",IFERROR(IF($J941="","",MAX(0,ROUND((IF(OR($K941="Closed",$K941="Canceled"),IF($P941="",$Q941,$P941),'Settings'!$B$8)-$J941)*1440,0))),""))</f>
        <v/>
      </c>
      <c r="T941" s="44">
        <f>IF(COUNTA($A941:$R941)=0,"",IFERROR(IF($B941="","",MAX(0,ROUND((IF(OR($K941="Closed",$K941="Canceled"),IF($P941="",$Q941,$P941),'Settings'!$B$8)-$B941)*24,1))),""))</f>
        <v/>
      </c>
      <c r="U941" s="44">
        <f>IF(COUNTA($A941:$R941)=0,"",IFERROR(VLOOKUP($I941,'Settings'!$A$12:$B$15,2,FALSE),""))</f>
        <v/>
      </c>
      <c r="V941" s="45">
        <f>IF(COUNTA($A941:$R941)=0,"",IFERROR(IF(OR($B941="",$U941=""),"",$B941+$U941/24),""))</f>
        <v/>
      </c>
      <c r="W941" s="25">
        <f>IF(COUNTA($A941:$R941)=0,"",IFERROR(IF($V941="","",IF(OR($K941="Closed",$K941="Canceled"),IF(IF($P941="",$Q941,$P941)&lt;=$V941,"Met","Missed"),IF('Settings'!$B$8&gt;$V941,"Overdue","Within Target"))),""))</f>
        <v/>
      </c>
      <c r="X941" s="46">
        <f>IF(COUNTA($A941:$R941)=0,"",IFERROR(ROUND($S941/60*'Settings'!$B$5,2),0))</f>
        <v/>
      </c>
      <c r="Y941" s="46">
        <f>IF(COUNTA($A941:$R941)=0,"",IFERROR($R941+$X941,0))</f>
        <v/>
      </c>
      <c r="Z941" s="25">
        <f>IF(COUNTA($A941:$R941)=0,"",IFERROR(IF(OR($K941="Closed",$K941="Canceled"),"No",IF($O941="","Missing Due Date",IF(INT($O941)&lt;INT('Settings'!$B$8),"Overdue",IF(INT($O941)=INT('Settings'!$B$8),"Due Today",IF(INT($O941)&lt;=INT('Settings'!$B$8)+'Settings'!$B$6,"Due Soon","Upcoming"))))),"Check date"))</f>
        <v/>
      </c>
      <c r="AA941" s="27">
        <f>IF(COUNTA($A941:$R941)=0,"",IF($A941="","Missing ID",IF(COUNTIF($A$5:$A$1004,$A941)&gt;1,"Duplicate ID",IF(OR($B941="",$C941="",$D941="",$H941="",$I941="",$K941="",$L941="",$Q941=""),"Missing required field",IF(AND($K941="Closed",$P941=""),"Closed without Resolved At",IF(AND($P941&lt;&gt;"",$P941&lt;$B941),"Resolved before Reported",IF(AND($Q941&lt;&gt;"",$Q941&lt;$B941),"Last Updated before Reported","OK")))))))</f>
        <v/>
      </c>
    </row>
    <row r="942">
      <c r="A942" s="17" t="n"/>
      <c r="B942" s="41" t="n"/>
      <c r="C942" s="42" t="n"/>
      <c r="D942" s="17" t="n"/>
      <c r="E942" s="20" t="n"/>
      <c r="F942" s="17" t="n"/>
      <c r="G942" s="17" t="n"/>
      <c r="H942" s="17" t="n"/>
      <c r="I942" s="17" t="n"/>
      <c r="J942" s="41" t="n"/>
      <c r="K942" s="17" t="n"/>
      <c r="L942" s="17" t="n"/>
      <c r="M942" s="17" t="n"/>
      <c r="N942" s="20" t="n"/>
      <c r="O942" s="42" t="n"/>
      <c r="P942" s="41" t="n"/>
      <c r="Q942" s="41" t="n"/>
      <c r="R942" s="43" t="n"/>
      <c r="S942" s="22">
        <f>IF(COUNTA($A942:$R942)=0,"",IFERROR(IF($J942="","",MAX(0,ROUND((IF(OR($K942="Closed",$K942="Canceled"),IF($P942="",$Q942,$P942),'Settings'!$B$8)-$J942)*1440,0))),""))</f>
        <v/>
      </c>
      <c r="T942" s="44">
        <f>IF(COUNTA($A942:$R942)=0,"",IFERROR(IF($B942="","",MAX(0,ROUND((IF(OR($K942="Closed",$K942="Canceled"),IF($P942="",$Q942,$P942),'Settings'!$B$8)-$B942)*24,1))),""))</f>
        <v/>
      </c>
      <c r="U942" s="44">
        <f>IF(COUNTA($A942:$R942)=0,"",IFERROR(VLOOKUP($I942,'Settings'!$A$12:$B$15,2,FALSE),""))</f>
        <v/>
      </c>
      <c r="V942" s="45">
        <f>IF(COUNTA($A942:$R942)=0,"",IFERROR(IF(OR($B942="",$U942=""),"",$B942+$U942/24),""))</f>
        <v/>
      </c>
      <c r="W942" s="25">
        <f>IF(COUNTA($A942:$R942)=0,"",IFERROR(IF($V942="","",IF(OR($K942="Closed",$K942="Canceled"),IF(IF($P942="",$Q942,$P942)&lt;=$V942,"Met","Missed"),IF('Settings'!$B$8&gt;$V942,"Overdue","Within Target"))),""))</f>
        <v/>
      </c>
      <c r="X942" s="46">
        <f>IF(COUNTA($A942:$R942)=0,"",IFERROR(ROUND($S942/60*'Settings'!$B$5,2),0))</f>
        <v/>
      </c>
      <c r="Y942" s="46">
        <f>IF(COUNTA($A942:$R942)=0,"",IFERROR($R942+$X942,0))</f>
        <v/>
      </c>
      <c r="Z942" s="25">
        <f>IF(COUNTA($A942:$R942)=0,"",IFERROR(IF(OR($K942="Closed",$K942="Canceled"),"No",IF($O942="","Missing Due Date",IF(INT($O942)&lt;INT('Settings'!$B$8),"Overdue",IF(INT($O942)=INT('Settings'!$B$8),"Due Today",IF(INT($O942)&lt;=INT('Settings'!$B$8)+'Settings'!$B$6,"Due Soon","Upcoming"))))),"Check date"))</f>
        <v/>
      </c>
      <c r="AA942" s="27">
        <f>IF(COUNTA($A942:$R942)=0,"",IF($A942="","Missing ID",IF(COUNTIF($A$5:$A$1004,$A942)&gt;1,"Duplicate ID",IF(OR($B942="",$C942="",$D942="",$H942="",$I942="",$K942="",$L942="",$Q942=""),"Missing required field",IF(AND($K942="Closed",$P942=""),"Closed without Resolved At",IF(AND($P942&lt;&gt;"",$P942&lt;$B942),"Resolved before Reported",IF(AND($Q942&lt;&gt;"",$Q942&lt;$B942),"Last Updated before Reported","OK")))))))</f>
        <v/>
      </c>
    </row>
    <row r="943">
      <c r="A943" s="17" t="n"/>
      <c r="B943" s="41" t="n"/>
      <c r="C943" s="42" t="n"/>
      <c r="D943" s="17" t="n"/>
      <c r="E943" s="20" t="n"/>
      <c r="F943" s="17" t="n"/>
      <c r="G943" s="17" t="n"/>
      <c r="H943" s="17" t="n"/>
      <c r="I943" s="17" t="n"/>
      <c r="J943" s="41" t="n"/>
      <c r="K943" s="17" t="n"/>
      <c r="L943" s="17" t="n"/>
      <c r="M943" s="17" t="n"/>
      <c r="N943" s="20" t="n"/>
      <c r="O943" s="42" t="n"/>
      <c r="P943" s="41" t="n"/>
      <c r="Q943" s="41" t="n"/>
      <c r="R943" s="43" t="n"/>
      <c r="S943" s="22">
        <f>IF(COUNTA($A943:$R943)=0,"",IFERROR(IF($J943="","",MAX(0,ROUND((IF(OR($K943="Closed",$K943="Canceled"),IF($P943="",$Q943,$P943),'Settings'!$B$8)-$J943)*1440,0))),""))</f>
        <v/>
      </c>
      <c r="T943" s="44">
        <f>IF(COUNTA($A943:$R943)=0,"",IFERROR(IF($B943="","",MAX(0,ROUND((IF(OR($K943="Closed",$K943="Canceled"),IF($P943="",$Q943,$P943),'Settings'!$B$8)-$B943)*24,1))),""))</f>
        <v/>
      </c>
      <c r="U943" s="44">
        <f>IF(COUNTA($A943:$R943)=0,"",IFERROR(VLOOKUP($I943,'Settings'!$A$12:$B$15,2,FALSE),""))</f>
        <v/>
      </c>
      <c r="V943" s="45">
        <f>IF(COUNTA($A943:$R943)=0,"",IFERROR(IF(OR($B943="",$U943=""),"",$B943+$U943/24),""))</f>
        <v/>
      </c>
      <c r="W943" s="25">
        <f>IF(COUNTA($A943:$R943)=0,"",IFERROR(IF($V943="","",IF(OR($K943="Closed",$K943="Canceled"),IF(IF($P943="",$Q943,$P943)&lt;=$V943,"Met","Missed"),IF('Settings'!$B$8&gt;$V943,"Overdue","Within Target"))),""))</f>
        <v/>
      </c>
      <c r="X943" s="46">
        <f>IF(COUNTA($A943:$R943)=0,"",IFERROR(ROUND($S943/60*'Settings'!$B$5,2),0))</f>
        <v/>
      </c>
      <c r="Y943" s="46">
        <f>IF(COUNTA($A943:$R943)=0,"",IFERROR($R943+$X943,0))</f>
        <v/>
      </c>
      <c r="Z943" s="25">
        <f>IF(COUNTA($A943:$R943)=0,"",IFERROR(IF(OR($K943="Closed",$K943="Canceled"),"No",IF($O943="","Missing Due Date",IF(INT($O943)&lt;INT('Settings'!$B$8),"Overdue",IF(INT($O943)=INT('Settings'!$B$8),"Due Today",IF(INT($O943)&lt;=INT('Settings'!$B$8)+'Settings'!$B$6,"Due Soon","Upcoming"))))),"Check date"))</f>
        <v/>
      </c>
      <c r="AA943" s="27">
        <f>IF(COUNTA($A943:$R943)=0,"",IF($A943="","Missing ID",IF(COUNTIF($A$5:$A$1004,$A943)&gt;1,"Duplicate ID",IF(OR($B943="",$C943="",$D943="",$H943="",$I943="",$K943="",$L943="",$Q943=""),"Missing required field",IF(AND($K943="Closed",$P943=""),"Closed without Resolved At",IF(AND($P943&lt;&gt;"",$P943&lt;$B943),"Resolved before Reported",IF(AND($Q943&lt;&gt;"",$Q943&lt;$B943),"Last Updated before Reported","OK")))))))</f>
        <v/>
      </c>
    </row>
    <row r="944">
      <c r="A944" s="17" t="n"/>
      <c r="B944" s="41" t="n"/>
      <c r="C944" s="42" t="n"/>
      <c r="D944" s="17" t="n"/>
      <c r="E944" s="20" t="n"/>
      <c r="F944" s="17" t="n"/>
      <c r="G944" s="17" t="n"/>
      <c r="H944" s="17" t="n"/>
      <c r="I944" s="17" t="n"/>
      <c r="J944" s="41" t="n"/>
      <c r="K944" s="17" t="n"/>
      <c r="L944" s="17" t="n"/>
      <c r="M944" s="17" t="n"/>
      <c r="N944" s="20" t="n"/>
      <c r="O944" s="42" t="n"/>
      <c r="P944" s="41" t="n"/>
      <c r="Q944" s="41" t="n"/>
      <c r="R944" s="43" t="n"/>
      <c r="S944" s="22">
        <f>IF(COUNTA($A944:$R944)=0,"",IFERROR(IF($J944="","",MAX(0,ROUND((IF(OR($K944="Closed",$K944="Canceled"),IF($P944="",$Q944,$P944),'Settings'!$B$8)-$J944)*1440,0))),""))</f>
        <v/>
      </c>
      <c r="T944" s="44">
        <f>IF(COUNTA($A944:$R944)=0,"",IFERROR(IF($B944="","",MAX(0,ROUND((IF(OR($K944="Closed",$K944="Canceled"),IF($P944="",$Q944,$P944),'Settings'!$B$8)-$B944)*24,1))),""))</f>
        <v/>
      </c>
      <c r="U944" s="44">
        <f>IF(COUNTA($A944:$R944)=0,"",IFERROR(VLOOKUP($I944,'Settings'!$A$12:$B$15,2,FALSE),""))</f>
        <v/>
      </c>
      <c r="V944" s="45">
        <f>IF(COUNTA($A944:$R944)=0,"",IFERROR(IF(OR($B944="",$U944=""),"",$B944+$U944/24),""))</f>
        <v/>
      </c>
      <c r="W944" s="25">
        <f>IF(COUNTA($A944:$R944)=0,"",IFERROR(IF($V944="","",IF(OR($K944="Closed",$K944="Canceled"),IF(IF($P944="",$Q944,$P944)&lt;=$V944,"Met","Missed"),IF('Settings'!$B$8&gt;$V944,"Overdue","Within Target"))),""))</f>
        <v/>
      </c>
      <c r="X944" s="46">
        <f>IF(COUNTA($A944:$R944)=0,"",IFERROR(ROUND($S944/60*'Settings'!$B$5,2),0))</f>
        <v/>
      </c>
      <c r="Y944" s="46">
        <f>IF(COUNTA($A944:$R944)=0,"",IFERROR($R944+$X944,0))</f>
        <v/>
      </c>
      <c r="Z944" s="25">
        <f>IF(COUNTA($A944:$R944)=0,"",IFERROR(IF(OR($K944="Closed",$K944="Canceled"),"No",IF($O944="","Missing Due Date",IF(INT($O944)&lt;INT('Settings'!$B$8),"Overdue",IF(INT($O944)=INT('Settings'!$B$8),"Due Today",IF(INT($O944)&lt;=INT('Settings'!$B$8)+'Settings'!$B$6,"Due Soon","Upcoming"))))),"Check date"))</f>
        <v/>
      </c>
      <c r="AA944" s="27">
        <f>IF(COUNTA($A944:$R944)=0,"",IF($A944="","Missing ID",IF(COUNTIF($A$5:$A$1004,$A944)&gt;1,"Duplicate ID",IF(OR($B944="",$C944="",$D944="",$H944="",$I944="",$K944="",$L944="",$Q944=""),"Missing required field",IF(AND($K944="Closed",$P944=""),"Closed without Resolved At",IF(AND($P944&lt;&gt;"",$P944&lt;$B944),"Resolved before Reported",IF(AND($Q944&lt;&gt;"",$Q944&lt;$B944),"Last Updated before Reported","OK")))))))</f>
        <v/>
      </c>
    </row>
    <row r="945">
      <c r="A945" s="17" t="n"/>
      <c r="B945" s="41" t="n"/>
      <c r="C945" s="42" t="n"/>
      <c r="D945" s="17" t="n"/>
      <c r="E945" s="20" t="n"/>
      <c r="F945" s="17" t="n"/>
      <c r="G945" s="17" t="n"/>
      <c r="H945" s="17" t="n"/>
      <c r="I945" s="17" t="n"/>
      <c r="J945" s="41" t="n"/>
      <c r="K945" s="17" t="n"/>
      <c r="L945" s="17" t="n"/>
      <c r="M945" s="17" t="n"/>
      <c r="N945" s="20" t="n"/>
      <c r="O945" s="42" t="n"/>
      <c r="P945" s="41" t="n"/>
      <c r="Q945" s="41" t="n"/>
      <c r="R945" s="43" t="n"/>
      <c r="S945" s="22">
        <f>IF(COUNTA($A945:$R945)=0,"",IFERROR(IF($J945="","",MAX(0,ROUND((IF(OR($K945="Closed",$K945="Canceled"),IF($P945="",$Q945,$P945),'Settings'!$B$8)-$J945)*1440,0))),""))</f>
        <v/>
      </c>
      <c r="T945" s="44">
        <f>IF(COUNTA($A945:$R945)=0,"",IFERROR(IF($B945="","",MAX(0,ROUND((IF(OR($K945="Closed",$K945="Canceled"),IF($P945="",$Q945,$P945),'Settings'!$B$8)-$B945)*24,1))),""))</f>
        <v/>
      </c>
      <c r="U945" s="44">
        <f>IF(COUNTA($A945:$R945)=0,"",IFERROR(VLOOKUP($I945,'Settings'!$A$12:$B$15,2,FALSE),""))</f>
        <v/>
      </c>
      <c r="V945" s="45">
        <f>IF(COUNTA($A945:$R945)=0,"",IFERROR(IF(OR($B945="",$U945=""),"",$B945+$U945/24),""))</f>
        <v/>
      </c>
      <c r="W945" s="25">
        <f>IF(COUNTA($A945:$R945)=0,"",IFERROR(IF($V945="","",IF(OR($K945="Closed",$K945="Canceled"),IF(IF($P945="",$Q945,$P945)&lt;=$V945,"Met","Missed"),IF('Settings'!$B$8&gt;$V945,"Overdue","Within Target"))),""))</f>
        <v/>
      </c>
      <c r="X945" s="46">
        <f>IF(COUNTA($A945:$R945)=0,"",IFERROR(ROUND($S945/60*'Settings'!$B$5,2),0))</f>
        <v/>
      </c>
      <c r="Y945" s="46">
        <f>IF(COUNTA($A945:$R945)=0,"",IFERROR($R945+$X945,0))</f>
        <v/>
      </c>
      <c r="Z945" s="25">
        <f>IF(COUNTA($A945:$R945)=0,"",IFERROR(IF(OR($K945="Closed",$K945="Canceled"),"No",IF($O945="","Missing Due Date",IF(INT($O945)&lt;INT('Settings'!$B$8),"Overdue",IF(INT($O945)=INT('Settings'!$B$8),"Due Today",IF(INT($O945)&lt;=INT('Settings'!$B$8)+'Settings'!$B$6,"Due Soon","Upcoming"))))),"Check date"))</f>
        <v/>
      </c>
      <c r="AA945" s="27">
        <f>IF(COUNTA($A945:$R945)=0,"",IF($A945="","Missing ID",IF(COUNTIF($A$5:$A$1004,$A945)&gt;1,"Duplicate ID",IF(OR($B945="",$C945="",$D945="",$H945="",$I945="",$K945="",$L945="",$Q945=""),"Missing required field",IF(AND($K945="Closed",$P945=""),"Closed without Resolved At",IF(AND($P945&lt;&gt;"",$P945&lt;$B945),"Resolved before Reported",IF(AND($Q945&lt;&gt;"",$Q945&lt;$B945),"Last Updated before Reported","OK")))))))</f>
        <v/>
      </c>
    </row>
    <row r="946">
      <c r="A946" s="17" t="n"/>
      <c r="B946" s="41" t="n"/>
      <c r="C946" s="42" t="n"/>
      <c r="D946" s="17" t="n"/>
      <c r="E946" s="20" t="n"/>
      <c r="F946" s="17" t="n"/>
      <c r="G946" s="17" t="n"/>
      <c r="H946" s="17" t="n"/>
      <c r="I946" s="17" t="n"/>
      <c r="J946" s="41" t="n"/>
      <c r="K946" s="17" t="n"/>
      <c r="L946" s="17" t="n"/>
      <c r="M946" s="17" t="n"/>
      <c r="N946" s="20" t="n"/>
      <c r="O946" s="42" t="n"/>
      <c r="P946" s="41" t="n"/>
      <c r="Q946" s="41" t="n"/>
      <c r="R946" s="43" t="n"/>
      <c r="S946" s="22">
        <f>IF(COUNTA($A946:$R946)=0,"",IFERROR(IF($J946="","",MAX(0,ROUND((IF(OR($K946="Closed",$K946="Canceled"),IF($P946="",$Q946,$P946),'Settings'!$B$8)-$J946)*1440,0))),""))</f>
        <v/>
      </c>
      <c r="T946" s="44">
        <f>IF(COUNTA($A946:$R946)=0,"",IFERROR(IF($B946="","",MAX(0,ROUND((IF(OR($K946="Closed",$K946="Canceled"),IF($P946="",$Q946,$P946),'Settings'!$B$8)-$B946)*24,1))),""))</f>
        <v/>
      </c>
      <c r="U946" s="44">
        <f>IF(COUNTA($A946:$R946)=0,"",IFERROR(VLOOKUP($I946,'Settings'!$A$12:$B$15,2,FALSE),""))</f>
        <v/>
      </c>
      <c r="V946" s="45">
        <f>IF(COUNTA($A946:$R946)=0,"",IFERROR(IF(OR($B946="",$U946=""),"",$B946+$U946/24),""))</f>
        <v/>
      </c>
      <c r="W946" s="25">
        <f>IF(COUNTA($A946:$R946)=0,"",IFERROR(IF($V946="","",IF(OR($K946="Closed",$K946="Canceled"),IF(IF($P946="",$Q946,$P946)&lt;=$V946,"Met","Missed"),IF('Settings'!$B$8&gt;$V946,"Overdue","Within Target"))),""))</f>
        <v/>
      </c>
      <c r="X946" s="46">
        <f>IF(COUNTA($A946:$R946)=0,"",IFERROR(ROUND($S946/60*'Settings'!$B$5,2),0))</f>
        <v/>
      </c>
      <c r="Y946" s="46">
        <f>IF(COUNTA($A946:$R946)=0,"",IFERROR($R946+$X946,0))</f>
        <v/>
      </c>
      <c r="Z946" s="25">
        <f>IF(COUNTA($A946:$R946)=0,"",IFERROR(IF(OR($K946="Closed",$K946="Canceled"),"No",IF($O946="","Missing Due Date",IF(INT($O946)&lt;INT('Settings'!$B$8),"Overdue",IF(INT($O946)=INT('Settings'!$B$8),"Due Today",IF(INT($O946)&lt;=INT('Settings'!$B$8)+'Settings'!$B$6,"Due Soon","Upcoming"))))),"Check date"))</f>
        <v/>
      </c>
      <c r="AA946" s="27">
        <f>IF(COUNTA($A946:$R946)=0,"",IF($A946="","Missing ID",IF(COUNTIF($A$5:$A$1004,$A946)&gt;1,"Duplicate ID",IF(OR($B946="",$C946="",$D946="",$H946="",$I946="",$K946="",$L946="",$Q946=""),"Missing required field",IF(AND($K946="Closed",$P946=""),"Closed without Resolved At",IF(AND($P946&lt;&gt;"",$P946&lt;$B946),"Resolved before Reported",IF(AND($Q946&lt;&gt;"",$Q946&lt;$B946),"Last Updated before Reported","OK")))))))</f>
        <v/>
      </c>
    </row>
    <row r="947">
      <c r="A947" s="17" t="n"/>
      <c r="B947" s="41" t="n"/>
      <c r="C947" s="42" t="n"/>
      <c r="D947" s="17" t="n"/>
      <c r="E947" s="20" t="n"/>
      <c r="F947" s="17" t="n"/>
      <c r="G947" s="17" t="n"/>
      <c r="H947" s="17" t="n"/>
      <c r="I947" s="17" t="n"/>
      <c r="J947" s="41" t="n"/>
      <c r="K947" s="17" t="n"/>
      <c r="L947" s="17" t="n"/>
      <c r="M947" s="17" t="n"/>
      <c r="N947" s="20" t="n"/>
      <c r="O947" s="42" t="n"/>
      <c r="P947" s="41" t="n"/>
      <c r="Q947" s="41" t="n"/>
      <c r="R947" s="43" t="n"/>
      <c r="S947" s="22">
        <f>IF(COUNTA($A947:$R947)=0,"",IFERROR(IF($J947="","",MAX(0,ROUND((IF(OR($K947="Closed",$K947="Canceled"),IF($P947="",$Q947,$P947),'Settings'!$B$8)-$J947)*1440,0))),""))</f>
        <v/>
      </c>
      <c r="T947" s="44">
        <f>IF(COUNTA($A947:$R947)=0,"",IFERROR(IF($B947="","",MAX(0,ROUND((IF(OR($K947="Closed",$K947="Canceled"),IF($P947="",$Q947,$P947),'Settings'!$B$8)-$B947)*24,1))),""))</f>
        <v/>
      </c>
      <c r="U947" s="44">
        <f>IF(COUNTA($A947:$R947)=0,"",IFERROR(VLOOKUP($I947,'Settings'!$A$12:$B$15,2,FALSE),""))</f>
        <v/>
      </c>
      <c r="V947" s="45">
        <f>IF(COUNTA($A947:$R947)=0,"",IFERROR(IF(OR($B947="",$U947=""),"",$B947+$U947/24),""))</f>
        <v/>
      </c>
      <c r="W947" s="25">
        <f>IF(COUNTA($A947:$R947)=0,"",IFERROR(IF($V947="","",IF(OR($K947="Closed",$K947="Canceled"),IF(IF($P947="",$Q947,$P947)&lt;=$V947,"Met","Missed"),IF('Settings'!$B$8&gt;$V947,"Overdue","Within Target"))),""))</f>
        <v/>
      </c>
      <c r="X947" s="46">
        <f>IF(COUNTA($A947:$R947)=0,"",IFERROR(ROUND($S947/60*'Settings'!$B$5,2),0))</f>
        <v/>
      </c>
      <c r="Y947" s="46">
        <f>IF(COUNTA($A947:$R947)=0,"",IFERROR($R947+$X947,0))</f>
        <v/>
      </c>
      <c r="Z947" s="25">
        <f>IF(COUNTA($A947:$R947)=0,"",IFERROR(IF(OR($K947="Closed",$K947="Canceled"),"No",IF($O947="","Missing Due Date",IF(INT($O947)&lt;INT('Settings'!$B$8),"Overdue",IF(INT($O947)=INT('Settings'!$B$8),"Due Today",IF(INT($O947)&lt;=INT('Settings'!$B$8)+'Settings'!$B$6,"Due Soon","Upcoming"))))),"Check date"))</f>
        <v/>
      </c>
      <c r="AA947" s="27">
        <f>IF(COUNTA($A947:$R947)=0,"",IF($A947="","Missing ID",IF(COUNTIF($A$5:$A$1004,$A947)&gt;1,"Duplicate ID",IF(OR($B947="",$C947="",$D947="",$H947="",$I947="",$K947="",$L947="",$Q947=""),"Missing required field",IF(AND($K947="Closed",$P947=""),"Closed without Resolved At",IF(AND($P947&lt;&gt;"",$P947&lt;$B947),"Resolved before Reported",IF(AND($Q947&lt;&gt;"",$Q947&lt;$B947),"Last Updated before Reported","OK")))))))</f>
        <v/>
      </c>
    </row>
    <row r="948">
      <c r="A948" s="17" t="n"/>
      <c r="B948" s="41" t="n"/>
      <c r="C948" s="42" t="n"/>
      <c r="D948" s="17" t="n"/>
      <c r="E948" s="20" t="n"/>
      <c r="F948" s="17" t="n"/>
      <c r="G948" s="17" t="n"/>
      <c r="H948" s="17" t="n"/>
      <c r="I948" s="17" t="n"/>
      <c r="J948" s="41" t="n"/>
      <c r="K948" s="17" t="n"/>
      <c r="L948" s="17" t="n"/>
      <c r="M948" s="17" t="n"/>
      <c r="N948" s="20" t="n"/>
      <c r="O948" s="42" t="n"/>
      <c r="P948" s="41" t="n"/>
      <c r="Q948" s="41" t="n"/>
      <c r="R948" s="43" t="n"/>
      <c r="S948" s="22">
        <f>IF(COUNTA($A948:$R948)=0,"",IFERROR(IF($J948="","",MAX(0,ROUND((IF(OR($K948="Closed",$K948="Canceled"),IF($P948="",$Q948,$P948),'Settings'!$B$8)-$J948)*1440,0))),""))</f>
        <v/>
      </c>
      <c r="T948" s="44">
        <f>IF(COUNTA($A948:$R948)=0,"",IFERROR(IF($B948="","",MAX(0,ROUND((IF(OR($K948="Closed",$K948="Canceled"),IF($P948="",$Q948,$P948),'Settings'!$B$8)-$B948)*24,1))),""))</f>
        <v/>
      </c>
      <c r="U948" s="44">
        <f>IF(COUNTA($A948:$R948)=0,"",IFERROR(VLOOKUP($I948,'Settings'!$A$12:$B$15,2,FALSE),""))</f>
        <v/>
      </c>
      <c r="V948" s="45">
        <f>IF(COUNTA($A948:$R948)=0,"",IFERROR(IF(OR($B948="",$U948=""),"",$B948+$U948/24),""))</f>
        <v/>
      </c>
      <c r="W948" s="25">
        <f>IF(COUNTA($A948:$R948)=0,"",IFERROR(IF($V948="","",IF(OR($K948="Closed",$K948="Canceled"),IF(IF($P948="",$Q948,$P948)&lt;=$V948,"Met","Missed"),IF('Settings'!$B$8&gt;$V948,"Overdue","Within Target"))),""))</f>
        <v/>
      </c>
      <c r="X948" s="46">
        <f>IF(COUNTA($A948:$R948)=0,"",IFERROR(ROUND($S948/60*'Settings'!$B$5,2),0))</f>
        <v/>
      </c>
      <c r="Y948" s="46">
        <f>IF(COUNTA($A948:$R948)=0,"",IFERROR($R948+$X948,0))</f>
        <v/>
      </c>
      <c r="Z948" s="25">
        <f>IF(COUNTA($A948:$R948)=0,"",IFERROR(IF(OR($K948="Closed",$K948="Canceled"),"No",IF($O948="","Missing Due Date",IF(INT($O948)&lt;INT('Settings'!$B$8),"Overdue",IF(INT($O948)=INT('Settings'!$B$8),"Due Today",IF(INT($O948)&lt;=INT('Settings'!$B$8)+'Settings'!$B$6,"Due Soon","Upcoming"))))),"Check date"))</f>
        <v/>
      </c>
      <c r="AA948" s="27">
        <f>IF(COUNTA($A948:$R948)=0,"",IF($A948="","Missing ID",IF(COUNTIF($A$5:$A$1004,$A948)&gt;1,"Duplicate ID",IF(OR($B948="",$C948="",$D948="",$H948="",$I948="",$K948="",$L948="",$Q948=""),"Missing required field",IF(AND($K948="Closed",$P948=""),"Closed without Resolved At",IF(AND($P948&lt;&gt;"",$P948&lt;$B948),"Resolved before Reported",IF(AND($Q948&lt;&gt;"",$Q948&lt;$B948),"Last Updated before Reported","OK")))))))</f>
        <v/>
      </c>
    </row>
    <row r="949">
      <c r="A949" s="17" t="n"/>
      <c r="B949" s="41" t="n"/>
      <c r="C949" s="42" t="n"/>
      <c r="D949" s="17" t="n"/>
      <c r="E949" s="20" t="n"/>
      <c r="F949" s="17" t="n"/>
      <c r="G949" s="17" t="n"/>
      <c r="H949" s="17" t="n"/>
      <c r="I949" s="17" t="n"/>
      <c r="J949" s="41" t="n"/>
      <c r="K949" s="17" t="n"/>
      <c r="L949" s="17" t="n"/>
      <c r="M949" s="17" t="n"/>
      <c r="N949" s="20" t="n"/>
      <c r="O949" s="42" t="n"/>
      <c r="P949" s="41" t="n"/>
      <c r="Q949" s="41" t="n"/>
      <c r="R949" s="43" t="n"/>
      <c r="S949" s="22">
        <f>IF(COUNTA($A949:$R949)=0,"",IFERROR(IF($J949="","",MAX(0,ROUND((IF(OR($K949="Closed",$K949="Canceled"),IF($P949="",$Q949,$P949),'Settings'!$B$8)-$J949)*1440,0))),""))</f>
        <v/>
      </c>
      <c r="T949" s="44">
        <f>IF(COUNTA($A949:$R949)=0,"",IFERROR(IF($B949="","",MAX(0,ROUND((IF(OR($K949="Closed",$K949="Canceled"),IF($P949="",$Q949,$P949),'Settings'!$B$8)-$B949)*24,1))),""))</f>
        <v/>
      </c>
      <c r="U949" s="44">
        <f>IF(COUNTA($A949:$R949)=0,"",IFERROR(VLOOKUP($I949,'Settings'!$A$12:$B$15,2,FALSE),""))</f>
        <v/>
      </c>
      <c r="V949" s="45">
        <f>IF(COUNTA($A949:$R949)=0,"",IFERROR(IF(OR($B949="",$U949=""),"",$B949+$U949/24),""))</f>
        <v/>
      </c>
      <c r="W949" s="25">
        <f>IF(COUNTA($A949:$R949)=0,"",IFERROR(IF($V949="","",IF(OR($K949="Closed",$K949="Canceled"),IF(IF($P949="",$Q949,$P949)&lt;=$V949,"Met","Missed"),IF('Settings'!$B$8&gt;$V949,"Overdue","Within Target"))),""))</f>
        <v/>
      </c>
      <c r="X949" s="46">
        <f>IF(COUNTA($A949:$R949)=0,"",IFERROR(ROUND($S949/60*'Settings'!$B$5,2),0))</f>
        <v/>
      </c>
      <c r="Y949" s="46">
        <f>IF(COUNTA($A949:$R949)=0,"",IFERROR($R949+$X949,0))</f>
        <v/>
      </c>
      <c r="Z949" s="25">
        <f>IF(COUNTA($A949:$R949)=0,"",IFERROR(IF(OR($K949="Closed",$K949="Canceled"),"No",IF($O949="","Missing Due Date",IF(INT($O949)&lt;INT('Settings'!$B$8),"Overdue",IF(INT($O949)=INT('Settings'!$B$8),"Due Today",IF(INT($O949)&lt;=INT('Settings'!$B$8)+'Settings'!$B$6,"Due Soon","Upcoming"))))),"Check date"))</f>
        <v/>
      </c>
      <c r="AA949" s="27">
        <f>IF(COUNTA($A949:$R949)=0,"",IF($A949="","Missing ID",IF(COUNTIF($A$5:$A$1004,$A949)&gt;1,"Duplicate ID",IF(OR($B949="",$C949="",$D949="",$H949="",$I949="",$K949="",$L949="",$Q949=""),"Missing required field",IF(AND($K949="Closed",$P949=""),"Closed without Resolved At",IF(AND($P949&lt;&gt;"",$P949&lt;$B949),"Resolved before Reported",IF(AND($Q949&lt;&gt;"",$Q949&lt;$B949),"Last Updated before Reported","OK")))))))</f>
        <v/>
      </c>
    </row>
    <row r="950">
      <c r="A950" s="17" t="n"/>
      <c r="B950" s="41" t="n"/>
      <c r="C950" s="42" t="n"/>
      <c r="D950" s="17" t="n"/>
      <c r="E950" s="20" t="n"/>
      <c r="F950" s="17" t="n"/>
      <c r="G950" s="17" t="n"/>
      <c r="H950" s="17" t="n"/>
      <c r="I950" s="17" t="n"/>
      <c r="J950" s="41" t="n"/>
      <c r="K950" s="17" t="n"/>
      <c r="L950" s="17" t="n"/>
      <c r="M950" s="17" t="n"/>
      <c r="N950" s="20" t="n"/>
      <c r="O950" s="42" t="n"/>
      <c r="P950" s="41" t="n"/>
      <c r="Q950" s="41" t="n"/>
      <c r="R950" s="43" t="n"/>
      <c r="S950" s="22">
        <f>IF(COUNTA($A950:$R950)=0,"",IFERROR(IF($J950="","",MAX(0,ROUND((IF(OR($K950="Closed",$K950="Canceled"),IF($P950="",$Q950,$P950),'Settings'!$B$8)-$J950)*1440,0))),""))</f>
        <v/>
      </c>
      <c r="T950" s="44">
        <f>IF(COUNTA($A950:$R950)=0,"",IFERROR(IF($B950="","",MAX(0,ROUND((IF(OR($K950="Closed",$K950="Canceled"),IF($P950="",$Q950,$P950),'Settings'!$B$8)-$B950)*24,1))),""))</f>
        <v/>
      </c>
      <c r="U950" s="44">
        <f>IF(COUNTA($A950:$R950)=0,"",IFERROR(VLOOKUP($I950,'Settings'!$A$12:$B$15,2,FALSE),""))</f>
        <v/>
      </c>
      <c r="V950" s="45">
        <f>IF(COUNTA($A950:$R950)=0,"",IFERROR(IF(OR($B950="",$U950=""),"",$B950+$U950/24),""))</f>
        <v/>
      </c>
      <c r="W950" s="25">
        <f>IF(COUNTA($A950:$R950)=0,"",IFERROR(IF($V950="","",IF(OR($K950="Closed",$K950="Canceled"),IF(IF($P950="",$Q950,$P950)&lt;=$V950,"Met","Missed"),IF('Settings'!$B$8&gt;$V950,"Overdue","Within Target"))),""))</f>
        <v/>
      </c>
      <c r="X950" s="46">
        <f>IF(COUNTA($A950:$R950)=0,"",IFERROR(ROUND($S950/60*'Settings'!$B$5,2),0))</f>
        <v/>
      </c>
      <c r="Y950" s="46">
        <f>IF(COUNTA($A950:$R950)=0,"",IFERROR($R950+$X950,0))</f>
        <v/>
      </c>
      <c r="Z950" s="25">
        <f>IF(COUNTA($A950:$R950)=0,"",IFERROR(IF(OR($K950="Closed",$K950="Canceled"),"No",IF($O950="","Missing Due Date",IF(INT($O950)&lt;INT('Settings'!$B$8),"Overdue",IF(INT($O950)=INT('Settings'!$B$8),"Due Today",IF(INT($O950)&lt;=INT('Settings'!$B$8)+'Settings'!$B$6,"Due Soon","Upcoming"))))),"Check date"))</f>
        <v/>
      </c>
      <c r="AA950" s="27">
        <f>IF(COUNTA($A950:$R950)=0,"",IF($A950="","Missing ID",IF(COUNTIF($A$5:$A$1004,$A950)&gt;1,"Duplicate ID",IF(OR($B950="",$C950="",$D950="",$H950="",$I950="",$K950="",$L950="",$Q950=""),"Missing required field",IF(AND($K950="Closed",$P950=""),"Closed without Resolved At",IF(AND($P950&lt;&gt;"",$P950&lt;$B950),"Resolved before Reported",IF(AND($Q950&lt;&gt;"",$Q950&lt;$B950),"Last Updated before Reported","OK")))))))</f>
        <v/>
      </c>
    </row>
    <row r="951">
      <c r="A951" s="17" t="n"/>
      <c r="B951" s="41" t="n"/>
      <c r="C951" s="42" t="n"/>
      <c r="D951" s="17" t="n"/>
      <c r="E951" s="20" t="n"/>
      <c r="F951" s="17" t="n"/>
      <c r="G951" s="17" t="n"/>
      <c r="H951" s="17" t="n"/>
      <c r="I951" s="17" t="n"/>
      <c r="J951" s="41" t="n"/>
      <c r="K951" s="17" t="n"/>
      <c r="L951" s="17" t="n"/>
      <c r="M951" s="17" t="n"/>
      <c r="N951" s="20" t="n"/>
      <c r="O951" s="42" t="n"/>
      <c r="P951" s="41" t="n"/>
      <c r="Q951" s="41" t="n"/>
      <c r="R951" s="43" t="n"/>
      <c r="S951" s="22">
        <f>IF(COUNTA($A951:$R951)=0,"",IFERROR(IF($J951="","",MAX(0,ROUND((IF(OR($K951="Closed",$K951="Canceled"),IF($P951="",$Q951,$P951),'Settings'!$B$8)-$J951)*1440,0))),""))</f>
        <v/>
      </c>
      <c r="T951" s="44">
        <f>IF(COUNTA($A951:$R951)=0,"",IFERROR(IF($B951="","",MAX(0,ROUND((IF(OR($K951="Closed",$K951="Canceled"),IF($P951="",$Q951,$P951),'Settings'!$B$8)-$B951)*24,1))),""))</f>
        <v/>
      </c>
      <c r="U951" s="44">
        <f>IF(COUNTA($A951:$R951)=0,"",IFERROR(VLOOKUP($I951,'Settings'!$A$12:$B$15,2,FALSE),""))</f>
        <v/>
      </c>
      <c r="V951" s="45">
        <f>IF(COUNTA($A951:$R951)=0,"",IFERROR(IF(OR($B951="",$U951=""),"",$B951+$U951/24),""))</f>
        <v/>
      </c>
      <c r="W951" s="25">
        <f>IF(COUNTA($A951:$R951)=0,"",IFERROR(IF($V951="","",IF(OR($K951="Closed",$K951="Canceled"),IF(IF($P951="",$Q951,$P951)&lt;=$V951,"Met","Missed"),IF('Settings'!$B$8&gt;$V951,"Overdue","Within Target"))),""))</f>
        <v/>
      </c>
      <c r="X951" s="46">
        <f>IF(COUNTA($A951:$R951)=0,"",IFERROR(ROUND($S951/60*'Settings'!$B$5,2),0))</f>
        <v/>
      </c>
      <c r="Y951" s="46">
        <f>IF(COUNTA($A951:$R951)=0,"",IFERROR($R951+$X951,0))</f>
        <v/>
      </c>
      <c r="Z951" s="25">
        <f>IF(COUNTA($A951:$R951)=0,"",IFERROR(IF(OR($K951="Closed",$K951="Canceled"),"No",IF($O951="","Missing Due Date",IF(INT($O951)&lt;INT('Settings'!$B$8),"Overdue",IF(INT($O951)=INT('Settings'!$B$8),"Due Today",IF(INT($O951)&lt;=INT('Settings'!$B$8)+'Settings'!$B$6,"Due Soon","Upcoming"))))),"Check date"))</f>
        <v/>
      </c>
      <c r="AA951" s="27">
        <f>IF(COUNTA($A951:$R951)=0,"",IF($A951="","Missing ID",IF(COUNTIF($A$5:$A$1004,$A951)&gt;1,"Duplicate ID",IF(OR($B951="",$C951="",$D951="",$H951="",$I951="",$K951="",$L951="",$Q951=""),"Missing required field",IF(AND($K951="Closed",$P951=""),"Closed without Resolved At",IF(AND($P951&lt;&gt;"",$P951&lt;$B951),"Resolved before Reported",IF(AND($Q951&lt;&gt;"",$Q951&lt;$B951),"Last Updated before Reported","OK")))))))</f>
        <v/>
      </c>
    </row>
    <row r="952">
      <c r="A952" s="17" t="n"/>
      <c r="B952" s="41" t="n"/>
      <c r="C952" s="42" t="n"/>
      <c r="D952" s="17" t="n"/>
      <c r="E952" s="20" t="n"/>
      <c r="F952" s="17" t="n"/>
      <c r="G952" s="17" t="n"/>
      <c r="H952" s="17" t="n"/>
      <c r="I952" s="17" t="n"/>
      <c r="J952" s="41" t="n"/>
      <c r="K952" s="17" t="n"/>
      <c r="L952" s="17" t="n"/>
      <c r="M952" s="17" t="n"/>
      <c r="N952" s="20" t="n"/>
      <c r="O952" s="42" t="n"/>
      <c r="P952" s="41" t="n"/>
      <c r="Q952" s="41" t="n"/>
      <c r="R952" s="43" t="n"/>
      <c r="S952" s="22">
        <f>IF(COUNTA($A952:$R952)=0,"",IFERROR(IF($J952="","",MAX(0,ROUND((IF(OR($K952="Closed",$K952="Canceled"),IF($P952="",$Q952,$P952),'Settings'!$B$8)-$J952)*1440,0))),""))</f>
        <v/>
      </c>
      <c r="T952" s="44">
        <f>IF(COUNTA($A952:$R952)=0,"",IFERROR(IF($B952="","",MAX(0,ROUND((IF(OR($K952="Closed",$K952="Canceled"),IF($P952="",$Q952,$P952),'Settings'!$B$8)-$B952)*24,1))),""))</f>
        <v/>
      </c>
      <c r="U952" s="44">
        <f>IF(COUNTA($A952:$R952)=0,"",IFERROR(VLOOKUP($I952,'Settings'!$A$12:$B$15,2,FALSE),""))</f>
        <v/>
      </c>
      <c r="V952" s="45">
        <f>IF(COUNTA($A952:$R952)=0,"",IFERROR(IF(OR($B952="",$U952=""),"",$B952+$U952/24),""))</f>
        <v/>
      </c>
      <c r="W952" s="25">
        <f>IF(COUNTA($A952:$R952)=0,"",IFERROR(IF($V952="","",IF(OR($K952="Closed",$K952="Canceled"),IF(IF($P952="",$Q952,$P952)&lt;=$V952,"Met","Missed"),IF('Settings'!$B$8&gt;$V952,"Overdue","Within Target"))),""))</f>
        <v/>
      </c>
      <c r="X952" s="46">
        <f>IF(COUNTA($A952:$R952)=0,"",IFERROR(ROUND($S952/60*'Settings'!$B$5,2),0))</f>
        <v/>
      </c>
      <c r="Y952" s="46">
        <f>IF(COUNTA($A952:$R952)=0,"",IFERROR($R952+$X952,0))</f>
        <v/>
      </c>
      <c r="Z952" s="25">
        <f>IF(COUNTA($A952:$R952)=0,"",IFERROR(IF(OR($K952="Closed",$K952="Canceled"),"No",IF($O952="","Missing Due Date",IF(INT($O952)&lt;INT('Settings'!$B$8),"Overdue",IF(INT($O952)=INT('Settings'!$B$8),"Due Today",IF(INT($O952)&lt;=INT('Settings'!$B$8)+'Settings'!$B$6,"Due Soon","Upcoming"))))),"Check date"))</f>
        <v/>
      </c>
      <c r="AA952" s="27">
        <f>IF(COUNTA($A952:$R952)=0,"",IF($A952="","Missing ID",IF(COUNTIF($A$5:$A$1004,$A952)&gt;1,"Duplicate ID",IF(OR($B952="",$C952="",$D952="",$H952="",$I952="",$K952="",$L952="",$Q952=""),"Missing required field",IF(AND($K952="Closed",$P952=""),"Closed without Resolved At",IF(AND($P952&lt;&gt;"",$P952&lt;$B952),"Resolved before Reported",IF(AND($Q952&lt;&gt;"",$Q952&lt;$B952),"Last Updated before Reported","OK")))))))</f>
        <v/>
      </c>
    </row>
    <row r="953">
      <c r="A953" s="17" t="n"/>
      <c r="B953" s="41" t="n"/>
      <c r="C953" s="42" t="n"/>
      <c r="D953" s="17" t="n"/>
      <c r="E953" s="20" t="n"/>
      <c r="F953" s="17" t="n"/>
      <c r="G953" s="17" t="n"/>
      <c r="H953" s="17" t="n"/>
      <c r="I953" s="17" t="n"/>
      <c r="J953" s="41" t="n"/>
      <c r="K953" s="17" t="n"/>
      <c r="L953" s="17" t="n"/>
      <c r="M953" s="17" t="n"/>
      <c r="N953" s="20" t="n"/>
      <c r="O953" s="42" t="n"/>
      <c r="P953" s="41" t="n"/>
      <c r="Q953" s="41" t="n"/>
      <c r="R953" s="43" t="n"/>
      <c r="S953" s="22">
        <f>IF(COUNTA($A953:$R953)=0,"",IFERROR(IF($J953="","",MAX(0,ROUND((IF(OR($K953="Closed",$K953="Canceled"),IF($P953="",$Q953,$P953),'Settings'!$B$8)-$J953)*1440,0))),""))</f>
        <v/>
      </c>
      <c r="T953" s="44">
        <f>IF(COUNTA($A953:$R953)=0,"",IFERROR(IF($B953="","",MAX(0,ROUND((IF(OR($K953="Closed",$K953="Canceled"),IF($P953="",$Q953,$P953),'Settings'!$B$8)-$B953)*24,1))),""))</f>
        <v/>
      </c>
      <c r="U953" s="44">
        <f>IF(COUNTA($A953:$R953)=0,"",IFERROR(VLOOKUP($I953,'Settings'!$A$12:$B$15,2,FALSE),""))</f>
        <v/>
      </c>
      <c r="V953" s="45">
        <f>IF(COUNTA($A953:$R953)=0,"",IFERROR(IF(OR($B953="",$U953=""),"",$B953+$U953/24),""))</f>
        <v/>
      </c>
      <c r="W953" s="25">
        <f>IF(COUNTA($A953:$R953)=0,"",IFERROR(IF($V953="","",IF(OR($K953="Closed",$K953="Canceled"),IF(IF($P953="",$Q953,$P953)&lt;=$V953,"Met","Missed"),IF('Settings'!$B$8&gt;$V953,"Overdue","Within Target"))),""))</f>
        <v/>
      </c>
      <c r="X953" s="46">
        <f>IF(COUNTA($A953:$R953)=0,"",IFERROR(ROUND($S953/60*'Settings'!$B$5,2),0))</f>
        <v/>
      </c>
      <c r="Y953" s="46">
        <f>IF(COUNTA($A953:$R953)=0,"",IFERROR($R953+$X953,0))</f>
        <v/>
      </c>
      <c r="Z953" s="25">
        <f>IF(COUNTA($A953:$R953)=0,"",IFERROR(IF(OR($K953="Closed",$K953="Canceled"),"No",IF($O953="","Missing Due Date",IF(INT($O953)&lt;INT('Settings'!$B$8),"Overdue",IF(INT($O953)=INT('Settings'!$B$8),"Due Today",IF(INT($O953)&lt;=INT('Settings'!$B$8)+'Settings'!$B$6,"Due Soon","Upcoming"))))),"Check date"))</f>
        <v/>
      </c>
      <c r="AA953" s="27">
        <f>IF(COUNTA($A953:$R953)=0,"",IF($A953="","Missing ID",IF(COUNTIF($A$5:$A$1004,$A953)&gt;1,"Duplicate ID",IF(OR($B953="",$C953="",$D953="",$H953="",$I953="",$K953="",$L953="",$Q953=""),"Missing required field",IF(AND($K953="Closed",$P953=""),"Closed without Resolved At",IF(AND($P953&lt;&gt;"",$P953&lt;$B953),"Resolved before Reported",IF(AND($Q953&lt;&gt;"",$Q953&lt;$B953),"Last Updated before Reported","OK")))))))</f>
        <v/>
      </c>
    </row>
    <row r="954">
      <c r="A954" s="17" t="n"/>
      <c r="B954" s="41" t="n"/>
      <c r="C954" s="42" t="n"/>
      <c r="D954" s="17" t="n"/>
      <c r="E954" s="20" t="n"/>
      <c r="F954" s="17" t="n"/>
      <c r="G954" s="17" t="n"/>
      <c r="H954" s="17" t="n"/>
      <c r="I954" s="17" t="n"/>
      <c r="J954" s="41" t="n"/>
      <c r="K954" s="17" t="n"/>
      <c r="L954" s="17" t="n"/>
      <c r="M954" s="17" t="n"/>
      <c r="N954" s="20" t="n"/>
      <c r="O954" s="42" t="n"/>
      <c r="P954" s="41" t="n"/>
      <c r="Q954" s="41" t="n"/>
      <c r="R954" s="43" t="n"/>
      <c r="S954" s="22">
        <f>IF(COUNTA($A954:$R954)=0,"",IFERROR(IF($J954="","",MAX(0,ROUND((IF(OR($K954="Closed",$K954="Canceled"),IF($P954="",$Q954,$P954),'Settings'!$B$8)-$J954)*1440,0))),""))</f>
        <v/>
      </c>
      <c r="T954" s="44">
        <f>IF(COUNTA($A954:$R954)=0,"",IFERROR(IF($B954="","",MAX(0,ROUND((IF(OR($K954="Closed",$K954="Canceled"),IF($P954="",$Q954,$P954),'Settings'!$B$8)-$B954)*24,1))),""))</f>
        <v/>
      </c>
      <c r="U954" s="44">
        <f>IF(COUNTA($A954:$R954)=0,"",IFERROR(VLOOKUP($I954,'Settings'!$A$12:$B$15,2,FALSE),""))</f>
        <v/>
      </c>
      <c r="V954" s="45">
        <f>IF(COUNTA($A954:$R954)=0,"",IFERROR(IF(OR($B954="",$U954=""),"",$B954+$U954/24),""))</f>
        <v/>
      </c>
      <c r="W954" s="25">
        <f>IF(COUNTA($A954:$R954)=0,"",IFERROR(IF($V954="","",IF(OR($K954="Closed",$K954="Canceled"),IF(IF($P954="",$Q954,$P954)&lt;=$V954,"Met","Missed"),IF('Settings'!$B$8&gt;$V954,"Overdue","Within Target"))),""))</f>
        <v/>
      </c>
      <c r="X954" s="46">
        <f>IF(COUNTA($A954:$R954)=0,"",IFERROR(ROUND($S954/60*'Settings'!$B$5,2),0))</f>
        <v/>
      </c>
      <c r="Y954" s="46">
        <f>IF(COUNTA($A954:$R954)=0,"",IFERROR($R954+$X954,0))</f>
        <v/>
      </c>
      <c r="Z954" s="25">
        <f>IF(COUNTA($A954:$R954)=0,"",IFERROR(IF(OR($K954="Closed",$K954="Canceled"),"No",IF($O954="","Missing Due Date",IF(INT($O954)&lt;INT('Settings'!$B$8),"Overdue",IF(INT($O954)=INT('Settings'!$B$8),"Due Today",IF(INT($O954)&lt;=INT('Settings'!$B$8)+'Settings'!$B$6,"Due Soon","Upcoming"))))),"Check date"))</f>
        <v/>
      </c>
      <c r="AA954" s="27">
        <f>IF(COUNTA($A954:$R954)=0,"",IF($A954="","Missing ID",IF(COUNTIF($A$5:$A$1004,$A954)&gt;1,"Duplicate ID",IF(OR($B954="",$C954="",$D954="",$H954="",$I954="",$K954="",$L954="",$Q954=""),"Missing required field",IF(AND($K954="Closed",$P954=""),"Closed without Resolved At",IF(AND($P954&lt;&gt;"",$P954&lt;$B954),"Resolved before Reported",IF(AND($Q954&lt;&gt;"",$Q954&lt;$B954),"Last Updated before Reported","OK")))))))</f>
        <v/>
      </c>
    </row>
    <row r="955">
      <c r="A955" s="17" t="n"/>
      <c r="B955" s="41" t="n"/>
      <c r="C955" s="42" t="n"/>
      <c r="D955" s="17" t="n"/>
      <c r="E955" s="20" t="n"/>
      <c r="F955" s="17" t="n"/>
      <c r="G955" s="17" t="n"/>
      <c r="H955" s="17" t="n"/>
      <c r="I955" s="17" t="n"/>
      <c r="J955" s="41" t="n"/>
      <c r="K955" s="17" t="n"/>
      <c r="L955" s="17" t="n"/>
      <c r="M955" s="17" t="n"/>
      <c r="N955" s="20" t="n"/>
      <c r="O955" s="42" t="n"/>
      <c r="P955" s="41" t="n"/>
      <c r="Q955" s="41" t="n"/>
      <c r="R955" s="43" t="n"/>
      <c r="S955" s="22">
        <f>IF(COUNTA($A955:$R955)=0,"",IFERROR(IF($J955="","",MAX(0,ROUND((IF(OR($K955="Closed",$K955="Canceled"),IF($P955="",$Q955,$P955),'Settings'!$B$8)-$J955)*1440,0))),""))</f>
        <v/>
      </c>
      <c r="T955" s="44">
        <f>IF(COUNTA($A955:$R955)=0,"",IFERROR(IF($B955="","",MAX(0,ROUND((IF(OR($K955="Closed",$K955="Canceled"),IF($P955="",$Q955,$P955),'Settings'!$B$8)-$B955)*24,1))),""))</f>
        <v/>
      </c>
      <c r="U955" s="44">
        <f>IF(COUNTA($A955:$R955)=0,"",IFERROR(VLOOKUP($I955,'Settings'!$A$12:$B$15,2,FALSE),""))</f>
        <v/>
      </c>
      <c r="V955" s="45">
        <f>IF(COUNTA($A955:$R955)=0,"",IFERROR(IF(OR($B955="",$U955=""),"",$B955+$U955/24),""))</f>
        <v/>
      </c>
      <c r="W955" s="25">
        <f>IF(COUNTA($A955:$R955)=0,"",IFERROR(IF($V955="","",IF(OR($K955="Closed",$K955="Canceled"),IF(IF($P955="",$Q955,$P955)&lt;=$V955,"Met","Missed"),IF('Settings'!$B$8&gt;$V955,"Overdue","Within Target"))),""))</f>
        <v/>
      </c>
      <c r="X955" s="46">
        <f>IF(COUNTA($A955:$R955)=0,"",IFERROR(ROUND($S955/60*'Settings'!$B$5,2),0))</f>
        <v/>
      </c>
      <c r="Y955" s="46">
        <f>IF(COUNTA($A955:$R955)=0,"",IFERROR($R955+$X955,0))</f>
        <v/>
      </c>
      <c r="Z955" s="25">
        <f>IF(COUNTA($A955:$R955)=0,"",IFERROR(IF(OR($K955="Closed",$K955="Canceled"),"No",IF($O955="","Missing Due Date",IF(INT($O955)&lt;INT('Settings'!$B$8),"Overdue",IF(INT($O955)=INT('Settings'!$B$8),"Due Today",IF(INT($O955)&lt;=INT('Settings'!$B$8)+'Settings'!$B$6,"Due Soon","Upcoming"))))),"Check date"))</f>
        <v/>
      </c>
      <c r="AA955" s="27">
        <f>IF(COUNTA($A955:$R955)=0,"",IF($A955="","Missing ID",IF(COUNTIF($A$5:$A$1004,$A955)&gt;1,"Duplicate ID",IF(OR($B955="",$C955="",$D955="",$H955="",$I955="",$K955="",$L955="",$Q955=""),"Missing required field",IF(AND($K955="Closed",$P955=""),"Closed without Resolved At",IF(AND($P955&lt;&gt;"",$P955&lt;$B955),"Resolved before Reported",IF(AND($Q955&lt;&gt;"",$Q955&lt;$B955),"Last Updated before Reported","OK")))))))</f>
        <v/>
      </c>
    </row>
    <row r="956">
      <c r="A956" s="17" t="n"/>
      <c r="B956" s="41" t="n"/>
      <c r="C956" s="42" t="n"/>
      <c r="D956" s="17" t="n"/>
      <c r="E956" s="20" t="n"/>
      <c r="F956" s="17" t="n"/>
      <c r="G956" s="17" t="n"/>
      <c r="H956" s="17" t="n"/>
      <c r="I956" s="17" t="n"/>
      <c r="J956" s="41" t="n"/>
      <c r="K956" s="17" t="n"/>
      <c r="L956" s="17" t="n"/>
      <c r="M956" s="17" t="n"/>
      <c r="N956" s="20" t="n"/>
      <c r="O956" s="42" t="n"/>
      <c r="P956" s="41" t="n"/>
      <c r="Q956" s="41" t="n"/>
      <c r="R956" s="43" t="n"/>
      <c r="S956" s="22">
        <f>IF(COUNTA($A956:$R956)=0,"",IFERROR(IF($J956="","",MAX(0,ROUND((IF(OR($K956="Closed",$K956="Canceled"),IF($P956="",$Q956,$P956),'Settings'!$B$8)-$J956)*1440,0))),""))</f>
        <v/>
      </c>
      <c r="T956" s="44">
        <f>IF(COUNTA($A956:$R956)=0,"",IFERROR(IF($B956="","",MAX(0,ROUND((IF(OR($K956="Closed",$K956="Canceled"),IF($P956="",$Q956,$P956),'Settings'!$B$8)-$B956)*24,1))),""))</f>
        <v/>
      </c>
      <c r="U956" s="44">
        <f>IF(COUNTA($A956:$R956)=0,"",IFERROR(VLOOKUP($I956,'Settings'!$A$12:$B$15,2,FALSE),""))</f>
        <v/>
      </c>
      <c r="V956" s="45">
        <f>IF(COUNTA($A956:$R956)=0,"",IFERROR(IF(OR($B956="",$U956=""),"",$B956+$U956/24),""))</f>
        <v/>
      </c>
      <c r="W956" s="25">
        <f>IF(COUNTA($A956:$R956)=0,"",IFERROR(IF($V956="","",IF(OR($K956="Closed",$K956="Canceled"),IF(IF($P956="",$Q956,$P956)&lt;=$V956,"Met","Missed"),IF('Settings'!$B$8&gt;$V956,"Overdue","Within Target"))),""))</f>
        <v/>
      </c>
      <c r="X956" s="46">
        <f>IF(COUNTA($A956:$R956)=0,"",IFERROR(ROUND($S956/60*'Settings'!$B$5,2),0))</f>
        <v/>
      </c>
      <c r="Y956" s="46">
        <f>IF(COUNTA($A956:$R956)=0,"",IFERROR($R956+$X956,0))</f>
        <v/>
      </c>
      <c r="Z956" s="25">
        <f>IF(COUNTA($A956:$R956)=0,"",IFERROR(IF(OR($K956="Closed",$K956="Canceled"),"No",IF($O956="","Missing Due Date",IF(INT($O956)&lt;INT('Settings'!$B$8),"Overdue",IF(INT($O956)=INT('Settings'!$B$8),"Due Today",IF(INT($O956)&lt;=INT('Settings'!$B$8)+'Settings'!$B$6,"Due Soon","Upcoming"))))),"Check date"))</f>
        <v/>
      </c>
      <c r="AA956" s="27">
        <f>IF(COUNTA($A956:$R956)=0,"",IF($A956="","Missing ID",IF(COUNTIF($A$5:$A$1004,$A956)&gt;1,"Duplicate ID",IF(OR($B956="",$C956="",$D956="",$H956="",$I956="",$K956="",$L956="",$Q956=""),"Missing required field",IF(AND($K956="Closed",$P956=""),"Closed without Resolved At",IF(AND($P956&lt;&gt;"",$P956&lt;$B956),"Resolved before Reported",IF(AND($Q956&lt;&gt;"",$Q956&lt;$B956),"Last Updated before Reported","OK")))))))</f>
        <v/>
      </c>
    </row>
    <row r="957">
      <c r="A957" s="17" t="n"/>
      <c r="B957" s="41" t="n"/>
      <c r="C957" s="42" t="n"/>
      <c r="D957" s="17" t="n"/>
      <c r="E957" s="20" t="n"/>
      <c r="F957" s="17" t="n"/>
      <c r="G957" s="17" t="n"/>
      <c r="H957" s="17" t="n"/>
      <c r="I957" s="17" t="n"/>
      <c r="J957" s="41" t="n"/>
      <c r="K957" s="17" t="n"/>
      <c r="L957" s="17" t="n"/>
      <c r="M957" s="17" t="n"/>
      <c r="N957" s="20" t="n"/>
      <c r="O957" s="42" t="n"/>
      <c r="P957" s="41" t="n"/>
      <c r="Q957" s="41" t="n"/>
      <c r="R957" s="43" t="n"/>
      <c r="S957" s="22">
        <f>IF(COUNTA($A957:$R957)=0,"",IFERROR(IF($J957="","",MAX(0,ROUND((IF(OR($K957="Closed",$K957="Canceled"),IF($P957="",$Q957,$P957),'Settings'!$B$8)-$J957)*1440,0))),""))</f>
        <v/>
      </c>
      <c r="T957" s="44">
        <f>IF(COUNTA($A957:$R957)=0,"",IFERROR(IF($B957="","",MAX(0,ROUND((IF(OR($K957="Closed",$K957="Canceled"),IF($P957="",$Q957,$P957),'Settings'!$B$8)-$B957)*24,1))),""))</f>
        <v/>
      </c>
      <c r="U957" s="44">
        <f>IF(COUNTA($A957:$R957)=0,"",IFERROR(VLOOKUP($I957,'Settings'!$A$12:$B$15,2,FALSE),""))</f>
        <v/>
      </c>
      <c r="V957" s="45">
        <f>IF(COUNTA($A957:$R957)=0,"",IFERROR(IF(OR($B957="",$U957=""),"",$B957+$U957/24),""))</f>
        <v/>
      </c>
      <c r="W957" s="25">
        <f>IF(COUNTA($A957:$R957)=0,"",IFERROR(IF($V957="","",IF(OR($K957="Closed",$K957="Canceled"),IF(IF($P957="",$Q957,$P957)&lt;=$V957,"Met","Missed"),IF('Settings'!$B$8&gt;$V957,"Overdue","Within Target"))),""))</f>
        <v/>
      </c>
      <c r="X957" s="46">
        <f>IF(COUNTA($A957:$R957)=0,"",IFERROR(ROUND($S957/60*'Settings'!$B$5,2),0))</f>
        <v/>
      </c>
      <c r="Y957" s="46">
        <f>IF(COUNTA($A957:$R957)=0,"",IFERROR($R957+$X957,0))</f>
        <v/>
      </c>
      <c r="Z957" s="25">
        <f>IF(COUNTA($A957:$R957)=0,"",IFERROR(IF(OR($K957="Closed",$K957="Canceled"),"No",IF($O957="","Missing Due Date",IF(INT($O957)&lt;INT('Settings'!$B$8),"Overdue",IF(INT($O957)=INT('Settings'!$B$8),"Due Today",IF(INT($O957)&lt;=INT('Settings'!$B$8)+'Settings'!$B$6,"Due Soon","Upcoming"))))),"Check date"))</f>
        <v/>
      </c>
      <c r="AA957" s="27">
        <f>IF(COUNTA($A957:$R957)=0,"",IF($A957="","Missing ID",IF(COUNTIF($A$5:$A$1004,$A957)&gt;1,"Duplicate ID",IF(OR($B957="",$C957="",$D957="",$H957="",$I957="",$K957="",$L957="",$Q957=""),"Missing required field",IF(AND($K957="Closed",$P957=""),"Closed without Resolved At",IF(AND($P957&lt;&gt;"",$P957&lt;$B957),"Resolved before Reported",IF(AND($Q957&lt;&gt;"",$Q957&lt;$B957),"Last Updated before Reported","OK")))))))</f>
        <v/>
      </c>
    </row>
    <row r="958">
      <c r="A958" s="17" t="n"/>
      <c r="B958" s="41" t="n"/>
      <c r="C958" s="42" t="n"/>
      <c r="D958" s="17" t="n"/>
      <c r="E958" s="20" t="n"/>
      <c r="F958" s="17" t="n"/>
      <c r="G958" s="17" t="n"/>
      <c r="H958" s="17" t="n"/>
      <c r="I958" s="17" t="n"/>
      <c r="J958" s="41" t="n"/>
      <c r="K958" s="17" t="n"/>
      <c r="L958" s="17" t="n"/>
      <c r="M958" s="17" t="n"/>
      <c r="N958" s="20" t="n"/>
      <c r="O958" s="42" t="n"/>
      <c r="P958" s="41" t="n"/>
      <c r="Q958" s="41" t="n"/>
      <c r="R958" s="43" t="n"/>
      <c r="S958" s="22">
        <f>IF(COUNTA($A958:$R958)=0,"",IFERROR(IF($J958="","",MAX(0,ROUND((IF(OR($K958="Closed",$K958="Canceled"),IF($P958="",$Q958,$P958),'Settings'!$B$8)-$J958)*1440,0))),""))</f>
        <v/>
      </c>
      <c r="T958" s="44">
        <f>IF(COUNTA($A958:$R958)=0,"",IFERROR(IF($B958="","",MAX(0,ROUND((IF(OR($K958="Closed",$K958="Canceled"),IF($P958="",$Q958,$P958),'Settings'!$B$8)-$B958)*24,1))),""))</f>
        <v/>
      </c>
      <c r="U958" s="44">
        <f>IF(COUNTA($A958:$R958)=0,"",IFERROR(VLOOKUP($I958,'Settings'!$A$12:$B$15,2,FALSE),""))</f>
        <v/>
      </c>
      <c r="V958" s="45">
        <f>IF(COUNTA($A958:$R958)=0,"",IFERROR(IF(OR($B958="",$U958=""),"",$B958+$U958/24),""))</f>
        <v/>
      </c>
      <c r="W958" s="25">
        <f>IF(COUNTA($A958:$R958)=0,"",IFERROR(IF($V958="","",IF(OR($K958="Closed",$K958="Canceled"),IF(IF($P958="",$Q958,$P958)&lt;=$V958,"Met","Missed"),IF('Settings'!$B$8&gt;$V958,"Overdue","Within Target"))),""))</f>
        <v/>
      </c>
      <c r="X958" s="46">
        <f>IF(COUNTA($A958:$R958)=0,"",IFERROR(ROUND($S958/60*'Settings'!$B$5,2),0))</f>
        <v/>
      </c>
      <c r="Y958" s="46">
        <f>IF(COUNTA($A958:$R958)=0,"",IFERROR($R958+$X958,0))</f>
        <v/>
      </c>
      <c r="Z958" s="25">
        <f>IF(COUNTA($A958:$R958)=0,"",IFERROR(IF(OR($K958="Closed",$K958="Canceled"),"No",IF($O958="","Missing Due Date",IF(INT($O958)&lt;INT('Settings'!$B$8),"Overdue",IF(INT($O958)=INT('Settings'!$B$8),"Due Today",IF(INT($O958)&lt;=INT('Settings'!$B$8)+'Settings'!$B$6,"Due Soon","Upcoming"))))),"Check date"))</f>
        <v/>
      </c>
      <c r="AA958" s="27">
        <f>IF(COUNTA($A958:$R958)=0,"",IF($A958="","Missing ID",IF(COUNTIF($A$5:$A$1004,$A958)&gt;1,"Duplicate ID",IF(OR($B958="",$C958="",$D958="",$H958="",$I958="",$K958="",$L958="",$Q958=""),"Missing required field",IF(AND($K958="Closed",$P958=""),"Closed without Resolved At",IF(AND($P958&lt;&gt;"",$P958&lt;$B958),"Resolved before Reported",IF(AND($Q958&lt;&gt;"",$Q958&lt;$B958),"Last Updated before Reported","OK")))))))</f>
        <v/>
      </c>
    </row>
    <row r="959">
      <c r="A959" s="17" t="n"/>
      <c r="B959" s="41" t="n"/>
      <c r="C959" s="42" t="n"/>
      <c r="D959" s="17" t="n"/>
      <c r="E959" s="20" t="n"/>
      <c r="F959" s="17" t="n"/>
      <c r="G959" s="17" t="n"/>
      <c r="H959" s="17" t="n"/>
      <c r="I959" s="17" t="n"/>
      <c r="J959" s="41" t="n"/>
      <c r="K959" s="17" t="n"/>
      <c r="L959" s="17" t="n"/>
      <c r="M959" s="17" t="n"/>
      <c r="N959" s="20" t="n"/>
      <c r="O959" s="42" t="n"/>
      <c r="P959" s="41" t="n"/>
      <c r="Q959" s="41" t="n"/>
      <c r="R959" s="43" t="n"/>
      <c r="S959" s="22">
        <f>IF(COUNTA($A959:$R959)=0,"",IFERROR(IF($J959="","",MAX(0,ROUND((IF(OR($K959="Closed",$K959="Canceled"),IF($P959="",$Q959,$P959),'Settings'!$B$8)-$J959)*1440,0))),""))</f>
        <v/>
      </c>
      <c r="T959" s="44">
        <f>IF(COUNTA($A959:$R959)=0,"",IFERROR(IF($B959="","",MAX(0,ROUND((IF(OR($K959="Closed",$K959="Canceled"),IF($P959="",$Q959,$P959),'Settings'!$B$8)-$B959)*24,1))),""))</f>
        <v/>
      </c>
      <c r="U959" s="44">
        <f>IF(COUNTA($A959:$R959)=0,"",IFERROR(VLOOKUP($I959,'Settings'!$A$12:$B$15,2,FALSE),""))</f>
        <v/>
      </c>
      <c r="V959" s="45">
        <f>IF(COUNTA($A959:$R959)=0,"",IFERROR(IF(OR($B959="",$U959=""),"",$B959+$U959/24),""))</f>
        <v/>
      </c>
      <c r="W959" s="25">
        <f>IF(COUNTA($A959:$R959)=0,"",IFERROR(IF($V959="","",IF(OR($K959="Closed",$K959="Canceled"),IF(IF($P959="",$Q959,$P959)&lt;=$V959,"Met","Missed"),IF('Settings'!$B$8&gt;$V959,"Overdue","Within Target"))),""))</f>
        <v/>
      </c>
      <c r="X959" s="46">
        <f>IF(COUNTA($A959:$R959)=0,"",IFERROR(ROUND($S959/60*'Settings'!$B$5,2),0))</f>
        <v/>
      </c>
      <c r="Y959" s="46">
        <f>IF(COUNTA($A959:$R959)=0,"",IFERROR($R959+$X959,0))</f>
        <v/>
      </c>
      <c r="Z959" s="25">
        <f>IF(COUNTA($A959:$R959)=0,"",IFERROR(IF(OR($K959="Closed",$K959="Canceled"),"No",IF($O959="","Missing Due Date",IF(INT($O959)&lt;INT('Settings'!$B$8),"Overdue",IF(INT($O959)=INT('Settings'!$B$8),"Due Today",IF(INT($O959)&lt;=INT('Settings'!$B$8)+'Settings'!$B$6,"Due Soon","Upcoming"))))),"Check date"))</f>
        <v/>
      </c>
      <c r="AA959" s="27">
        <f>IF(COUNTA($A959:$R959)=0,"",IF($A959="","Missing ID",IF(COUNTIF($A$5:$A$1004,$A959)&gt;1,"Duplicate ID",IF(OR($B959="",$C959="",$D959="",$H959="",$I959="",$K959="",$L959="",$Q959=""),"Missing required field",IF(AND($K959="Closed",$P959=""),"Closed without Resolved At",IF(AND($P959&lt;&gt;"",$P959&lt;$B959),"Resolved before Reported",IF(AND($Q959&lt;&gt;"",$Q959&lt;$B959),"Last Updated before Reported","OK")))))))</f>
        <v/>
      </c>
    </row>
    <row r="960">
      <c r="A960" s="17" t="n"/>
      <c r="B960" s="41" t="n"/>
      <c r="C960" s="42" t="n"/>
      <c r="D960" s="17" t="n"/>
      <c r="E960" s="20" t="n"/>
      <c r="F960" s="17" t="n"/>
      <c r="G960" s="17" t="n"/>
      <c r="H960" s="17" t="n"/>
      <c r="I960" s="17" t="n"/>
      <c r="J960" s="41" t="n"/>
      <c r="K960" s="17" t="n"/>
      <c r="L960" s="17" t="n"/>
      <c r="M960" s="17" t="n"/>
      <c r="N960" s="20" t="n"/>
      <c r="O960" s="42" t="n"/>
      <c r="P960" s="41" t="n"/>
      <c r="Q960" s="41" t="n"/>
      <c r="R960" s="43" t="n"/>
      <c r="S960" s="22">
        <f>IF(COUNTA($A960:$R960)=0,"",IFERROR(IF($J960="","",MAX(0,ROUND((IF(OR($K960="Closed",$K960="Canceled"),IF($P960="",$Q960,$P960),'Settings'!$B$8)-$J960)*1440,0))),""))</f>
        <v/>
      </c>
      <c r="T960" s="44">
        <f>IF(COUNTA($A960:$R960)=0,"",IFERROR(IF($B960="","",MAX(0,ROUND((IF(OR($K960="Closed",$K960="Canceled"),IF($P960="",$Q960,$P960),'Settings'!$B$8)-$B960)*24,1))),""))</f>
        <v/>
      </c>
      <c r="U960" s="44">
        <f>IF(COUNTA($A960:$R960)=0,"",IFERROR(VLOOKUP($I960,'Settings'!$A$12:$B$15,2,FALSE),""))</f>
        <v/>
      </c>
      <c r="V960" s="45">
        <f>IF(COUNTA($A960:$R960)=0,"",IFERROR(IF(OR($B960="",$U960=""),"",$B960+$U960/24),""))</f>
        <v/>
      </c>
      <c r="W960" s="25">
        <f>IF(COUNTA($A960:$R960)=0,"",IFERROR(IF($V960="","",IF(OR($K960="Closed",$K960="Canceled"),IF(IF($P960="",$Q960,$P960)&lt;=$V960,"Met","Missed"),IF('Settings'!$B$8&gt;$V960,"Overdue","Within Target"))),""))</f>
        <v/>
      </c>
      <c r="X960" s="46">
        <f>IF(COUNTA($A960:$R960)=0,"",IFERROR(ROUND($S960/60*'Settings'!$B$5,2),0))</f>
        <v/>
      </c>
      <c r="Y960" s="46">
        <f>IF(COUNTA($A960:$R960)=0,"",IFERROR($R960+$X960,0))</f>
        <v/>
      </c>
      <c r="Z960" s="25">
        <f>IF(COUNTA($A960:$R960)=0,"",IFERROR(IF(OR($K960="Closed",$K960="Canceled"),"No",IF($O960="","Missing Due Date",IF(INT($O960)&lt;INT('Settings'!$B$8),"Overdue",IF(INT($O960)=INT('Settings'!$B$8),"Due Today",IF(INT($O960)&lt;=INT('Settings'!$B$8)+'Settings'!$B$6,"Due Soon","Upcoming"))))),"Check date"))</f>
        <v/>
      </c>
      <c r="AA960" s="27">
        <f>IF(COUNTA($A960:$R960)=0,"",IF($A960="","Missing ID",IF(COUNTIF($A$5:$A$1004,$A960)&gt;1,"Duplicate ID",IF(OR($B960="",$C960="",$D960="",$H960="",$I960="",$K960="",$L960="",$Q960=""),"Missing required field",IF(AND($K960="Closed",$P960=""),"Closed without Resolved At",IF(AND($P960&lt;&gt;"",$P960&lt;$B960),"Resolved before Reported",IF(AND($Q960&lt;&gt;"",$Q960&lt;$B960),"Last Updated before Reported","OK")))))))</f>
        <v/>
      </c>
    </row>
    <row r="961">
      <c r="A961" s="17" t="n"/>
      <c r="B961" s="41" t="n"/>
      <c r="C961" s="42" t="n"/>
      <c r="D961" s="17" t="n"/>
      <c r="E961" s="20" t="n"/>
      <c r="F961" s="17" t="n"/>
      <c r="G961" s="17" t="n"/>
      <c r="H961" s="17" t="n"/>
      <c r="I961" s="17" t="n"/>
      <c r="J961" s="41" t="n"/>
      <c r="K961" s="17" t="n"/>
      <c r="L961" s="17" t="n"/>
      <c r="M961" s="17" t="n"/>
      <c r="N961" s="20" t="n"/>
      <c r="O961" s="42" t="n"/>
      <c r="P961" s="41" t="n"/>
      <c r="Q961" s="41" t="n"/>
      <c r="R961" s="43" t="n"/>
      <c r="S961" s="22">
        <f>IF(COUNTA($A961:$R961)=0,"",IFERROR(IF($J961="","",MAX(0,ROUND((IF(OR($K961="Closed",$K961="Canceled"),IF($P961="",$Q961,$P961),'Settings'!$B$8)-$J961)*1440,0))),""))</f>
        <v/>
      </c>
      <c r="T961" s="44">
        <f>IF(COUNTA($A961:$R961)=0,"",IFERROR(IF($B961="","",MAX(0,ROUND((IF(OR($K961="Closed",$K961="Canceled"),IF($P961="",$Q961,$P961),'Settings'!$B$8)-$B961)*24,1))),""))</f>
        <v/>
      </c>
      <c r="U961" s="44">
        <f>IF(COUNTA($A961:$R961)=0,"",IFERROR(VLOOKUP($I961,'Settings'!$A$12:$B$15,2,FALSE),""))</f>
        <v/>
      </c>
      <c r="V961" s="45">
        <f>IF(COUNTA($A961:$R961)=0,"",IFERROR(IF(OR($B961="",$U961=""),"",$B961+$U961/24),""))</f>
        <v/>
      </c>
      <c r="W961" s="25">
        <f>IF(COUNTA($A961:$R961)=0,"",IFERROR(IF($V961="","",IF(OR($K961="Closed",$K961="Canceled"),IF(IF($P961="",$Q961,$P961)&lt;=$V961,"Met","Missed"),IF('Settings'!$B$8&gt;$V961,"Overdue","Within Target"))),""))</f>
        <v/>
      </c>
      <c r="X961" s="46">
        <f>IF(COUNTA($A961:$R961)=0,"",IFERROR(ROUND($S961/60*'Settings'!$B$5,2),0))</f>
        <v/>
      </c>
      <c r="Y961" s="46">
        <f>IF(COUNTA($A961:$R961)=0,"",IFERROR($R961+$X961,0))</f>
        <v/>
      </c>
      <c r="Z961" s="25">
        <f>IF(COUNTA($A961:$R961)=0,"",IFERROR(IF(OR($K961="Closed",$K961="Canceled"),"No",IF($O961="","Missing Due Date",IF(INT($O961)&lt;INT('Settings'!$B$8),"Overdue",IF(INT($O961)=INT('Settings'!$B$8),"Due Today",IF(INT($O961)&lt;=INT('Settings'!$B$8)+'Settings'!$B$6,"Due Soon","Upcoming"))))),"Check date"))</f>
        <v/>
      </c>
      <c r="AA961" s="27">
        <f>IF(COUNTA($A961:$R961)=0,"",IF($A961="","Missing ID",IF(COUNTIF($A$5:$A$1004,$A961)&gt;1,"Duplicate ID",IF(OR($B961="",$C961="",$D961="",$H961="",$I961="",$K961="",$L961="",$Q961=""),"Missing required field",IF(AND($K961="Closed",$P961=""),"Closed without Resolved At",IF(AND($P961&lt;&gt;"",$P961&lt;$B961),"Resolved before Reported",IF(AND($Q961&lt;&gt;"",$Q961&lt;$B961),"Last Updated before Reported","OK")))))))</f>
        <v/>
      </c>
    </row>
    <row r="962">
      <c r="A962" s="17" t="n"/>
      <c r="B962" s="41" t="n"/>
      <c r="C962" s="42" t="n"/>
      <c r="D962" s="17" t="n"/>
      <c r="E962" s="20" t="n"/>
      <c r="F962" s="17" t="n"/>
      <c r="G962" s="17" t="n"/>
      <c r="H962" s="17" t="n"/>
      <c r="I962" s="17" t="n"/>
      <c r="J962" s="41" t="n"/>
      <c r="K962" s="17" t="n"/>
      <c r="L962" s="17" t="n"/>
      <c r="M962" s="17" t="n"/>
      <c r="N962" s="20" t="n"/>
      <c r="O962" s="42" t="n"/>
      <c r="P962" s="41" t="n"/>
      <c r="Q962" s="41" t="n"/>
      <c r="R962" s="43" t="n"/>
      <c r="S962" s="22">
        <f>IF(COUNTA($A962:$R962)=0,"",IFERROR(IF($J962="","",MAX(0,ROUND((IF(OR($K962="Closed",$K962="Canceled"),IF($P962="",$Q962,$P962),'Settings'!$B$8)-$J962)*1440,0))),""))</f>
        <v/>
      </c>
      <c r="T962" s="44">
        <f>IF(COUNTA($A962:$R962)=0,"",IFERROR(IF($B962="","",MAX(0,ROUND((IF(OR($K962="Closed",$K962="Canceled"),IF($P962="",$Q962,$P962),'Settings'!$B$8)-$B962)*24,1))),""))</f>
        <v/>
      </c>
      <c r="U962" s="44">
        <f>IF(COUNTA($A962:$R962)=0,"",IFERROR(VLOOKUP($I962,'Settings'!$A$12:$B$15,2,FALSE),""))</f>
        <v/>
      </c>
      <c r="V962" s="45">
        <f>IF(COUNTA($A962:$R962)=0,"",IFERROR(IF(OR($B962="",$U962=""),"",$B962+$U962/24),""))</f>
        <v/>
      </c>
      <c r="W962" s="25">
        <f>IF(COUNTA($A962:$R962)=0,"",IFERROR(IF($V962="","",IF(OR($K962="Closed",$K962="Canceled"),IF(IF($P962="",$Q962,$P962)&lt;=$V962,"Met","Missed"),IF('Settings'!$B$8&gt;$V962,"Overdue","Within Target"))),""))</f>
        <v/>
      </c>
      <c r="X962" s="46">
        <f>IF(COUNTA($A962:$R962)=0,"",IFERROR(ROUND($S962/60*'Settings'!$B$5,2),0))</f>
        <v/>
      </c>
      <c r="Y962" s="46">
        <f>IF(COUNTA($A962:$R962)=0,"",IFERROR($R962+$X962,0))</f>
        <v/>
      </c>
      <c r="Z962" s="25">
        <f>IF(COUNTA($A962:$R962)=0,"",IFERROR(IF(OR($K962="Closed",$K962="Canceled"),"No",IF($O962="","Missing Due Date",IF(INT($O962)&lt;INT('Settings'!$B$8),"Overdue",IF(INT($O962)=INT('Settings'!$B$8),"Due Today",IF(INT($O962)&lt;=INT('Settings'!$B$8)+'Settings'!$B$6,"Due Soon","Upcoming"))))),"Check date"))</f>
        <v/>
      </c>
      <c r="AA962" s="27">
        <f>IF(COUNTA($A962:$R962)=0,"",IF($A962="","Missing ID",IF(COUNTIF($A$5:$A$1004,$A962)&gt;1,"Duplicate ID",IF(OR($B962="",$C962="",$D962="",$H962="",$I962="",$K962="",$L962="",$Q962=""),"Missing required field",IF(AND($K962="Closed",$P962=""),"Closed without Resolved At",IF(AND($P962&lt;&gt;"",$P962&lt;$B962),"Resolved before Reported",IF(AND($Q962&lt;&gt;"",$Q962&lt;$B962),"Last Updated before Reported","OK")))))))</f>
        <v/>
      </c>
    </row>
    <row r="963">
      <c r="A963" s="17" t="n"/>
      <c r="B963" s="41" t="n"/>
      <c r="C963" s="42" t="n"/>
      <c r="D963" s="17" t="n"/>
      <c r="E963" s="20" t="n"/>
      <c r="F963" s="17" t="n"/>
      <c r="G963" s="17" t="n"/>
      <c r="H963" s="17" t="n"/>
      <c r="I963" s="17" t="n"/>
      <c r="J963" s="41" t="n"/>
      <c r="K963" s="17" t="n"/>
      <c r="L963" s="17" t="n"/>
      <c r="M963" s="17" t="n"/>
      <c r="N963" s="20" t="n"/>
      <c r="O963" s="42" t="n"/>
      <c r="P963" s="41" t="n"/>
      <c r="Q963" s="41" t="n"/>
      <c r="R963" s="43" t="n"/>
      <c r="S963" s="22">
        <f>IF(COUNTA($A963:$R963)=0,"",IFERROR(IF($J963="","",MAX(0,ROUND((IF(OR($K963="Closed",$K963="Canceled"),IF($P963="",$Q963,$P963),'Settings'!$B$8)-$J963)*1440,0))),""))</f>
        <v/>
      </c>
      <c r="T963" s="44">
        <f>IF(COUNTA($A963:$R963)=0,"",IFERROR(IF($B963="","",MAX(0,ROUND((IF(OR($K963="Closed",$K963="Canceled"),IF($P963="",$Q963,$P963),'Settings'!$B$8)-$B963)*24,1))),""))</f>
        <v/>
      </c>
      <c r="U963" s="44">
        <f>IF(COUNTA($A963:$R963)=0,"",IFERROR(VLOOKUP($I963,'Settings'!$A$12:$B$15,2,FALSE),""))</f>
        <v/>
      </c>
      <c r="V963" s="45">
        <f>IF(COUNTA($A963:$R963)=0,"",IFERROR(IF(OR($B963="",$U963=""),"",$B963+$U963/24),""))</f>
        <v/>
      </c>
      <c r="W963" s="25">
        <f>IF(COUNTA($A963:$R963)=0,"",IFERROR(IF($V963="","",IF(OR($K963="Closed",$K963="Canceled"),IF(IF($P963="",$Q963,$P963)&lt;=$V963,"Met","Missed"),IF('Settings'!$B$8&gt;$V963,"Overdue","Within Target"))),""))</f>
        <v/>
      </c>
      <c r="X963" s="46">
        <f>IF(COUNTA($A963:$R963)=0,"",IFERROR(ROUND($S963/60*'Settings'!$B$5,2),0))</f>
        <v/>
      </c>
      <c r="Y963" s="46">
        <f>IF(COUNTA($A963:$R963)=0,"",IFERROR($R963+$X963,0))</f>
        <v/>
      </c>
      <c r="Z963" s="25">
        <f>IF(COUNTA($A963:$R963)=0,"",IFERROR(IF(OR($K963="Closed",$K963="Canceled"),"No",IF($O963="","Missing Due Date",IF(INT($O963)&lt;INT('Settings'!$B$8),"Overdue",IF(INT($O963)=INT('Settings'!$B$8),"Due Today",IF(INT($O963)&lt;=INT('Settings'!$B$8)+'Settings'!$B$6,"Due Soon","Upcoming"))))),"Check date"))</f>
        <v/>
      </c>
      <c r="AA963" s="27">
        <f>IF(COUNTA($A963:$R963)=0,"",IF($A963="","Missing ID",IF(COUNTIF($A$5:$A$1004,$A963)&gt;1,"Duplicate ID",IF(OR($B963="",$C963="",$D963="",$H963="",$I963="",$K963="",$L963="",$Q963=""),"Missing required field",IF(AND($K963="Closed",$P963=""),"Closed without Resolved At",IF(AND($P963&lt;&gt;"",$P963&lt;$B963),"Resolved before Reported",IF(AND($Q963&lt;&gt;"",$Q963&lt;$B963),"Last Updated before Reported","OK")))))))</f>
        <v/>
      </c>
    </row>
    <row r="964">
      <c r="A964" s="17" t="n"/>
      <c r="B964" s="41" t="n"/>
      <c r="C964" s="42" t="n"/>
      <c r="D964" s="17" t="n"/>
      <c r="E964" s="20" t="n"/>
      <c r="F964" s="17" t="n"/>
      <c r="G964" s="17" t="n"/>
      <c r="H964" s="17" t="n"/>
      <c r="I964" s="17" t="n"/>
      <c r="J964" s="41" t="n"/>
      <c r="K964" s="17" t="n"/>
      <c r="L964" s="17" t="n"/>
      <c r="M964" s="17" t="n"/>
      <c r="N964" s="20" t="n"/>
      <c r="O964" s="42" t="n"/>
      <c r="P964" s="41" t="n"/>
      <c r="Q964" s="41" t="n"/>
      <c r="R964" s="43" t="n"/>
      <c r="S964" s="22">
        <f>IF(COUNTA($A964:$R964)=0,"",IFERROR(IF($J964="","",MAX(0,ROUND((IF(OR($K964="Closed",$K964="Canceled"),IF($P964="",$Q964,$P964),'Settings'!$B$8)-$J964)*1440,0))),""))</f>
        <v/>
      </c>
      <c r="T964" s="44">
        <f>IF(COUNTA($A964:$R964)=0,"",IFERROR(IF($B964="","",MAX(0,ROUND((IF(OR($K964="Closed",$K964="Canceled"),IF($P964="",$Q964,$P964),'Settings'!$B$8)-$B964)*24,1))),""))</f>
        <v/>
      </c>
      <c r="U964" s="44">
        <f>IF(COUNTA($A964:$R964)=0,"",IFERROR(VLOOKUP($I964,'Settings'!$A$12:$B$15,2,FALSE),""))</f>
        <v/>
      </c>
      <c r="V964" s="45">
        <f>IF(COUNTA($A964:$R964)=0,"",IFERROR(IF(OR($B964="",$U964=""),"",$B964+$U964/24),""))</f>
        <v/>
      </c>
      <c r="W964" s="25">
        <f>IF(COUNTA($A964:$R964)=0,"",IFERROR(IF($V964="","",IF(OR($K964="Closed",$K964="Canceled"),IF(IF($P964="",$Q964,$P964)&lt;=$V964,"Met","Missed"),IF('Settings'!$B$8&gt;$V964,"Overdue","Within Target"))),""))</f>
        <v/>
      </c>
      <c r="X964" s="46">
        <f>IF(COUNTA($A964:$R964)=0,"",IFERROR(ROUND($S964/60*'Settings'!$B$5,2),0))</f>
        <v/>
      </c>
      <c r="Y964" s="46">
        <f>IF(COUNTA($A964:$R964)=0,"",IFERROR($R964+$X964,0))</f>
        <v/>
      </c>
      <c r="Z964" s="25">
        <f>IF(COUNTA($A964:$R964)=0,"",IFERROR(IF(OR($K964="Closed",$K964="Canceled"),"No",IF($O964="","Missing Due Date",IF(INT($O964)&lt;INT('Settings'!$B$8),"Overdue",IF(INT($O964)=INT('Settings'!$B$8),"Due Today",IF(INT($O964)&lt;=INT('Settings'!$B$8)+'Settings'!$B$6,"Due Soon","Upcoming"))))),"Check date"))</f>
        <v/>
      </c>
      <c r="AA964" s="27">
        <f>IF(COUNTA($A964:$R964)=0,"",IF($A964="","Missing ID",IF(COUNTIF($A$5:$A$1004,$A964)&gt;1,"Duplicate ID",IF(OR($B964="",$C964="",$D964="",$H964="",$I964="",$K964="",$L964="",$Q964=""),"Missing required field",IF(AND($K964="Closed",$P964=""),"Closed without Resolved At",IF(AND($P964&lt;&gt;"",$P964&lt;$B964),"Resolved before Reported",IF(AND($Q964&lt;&gt;"",$Q964&lt;$B964),"Last Updated before Reported","OK")))))))</f>
        <v/>
      </c>
    </row>
    <row r="965">
      <c r="A965" s="17" t="n"/>
      <c r="B965" s="41" t="n"/>
      <c r="C965" s="42" t="n"/>
      <c r="D965" s="17" t="n"/>
      <c r="E965" s="20" t="n"/>
      <c r="F965" s="17" t="n"/>
      <c r="G965" s="17" t="n"/>
      <c r="H965" s="17" t="n"/>
      <c r="I965" s="17" t="n"/>
      <c r="J965" s="41" t="n"/>
      <c r="K965" s="17" t="n"/>
      <c r="L965" s="17" t="n"/>
      <c r="M965" s="17" t="n"/>
      <c r="N965" s="20" t="n"/>
      <c r="O965" s="42" t="n"/>
      <c r="P965" s="41" t="n"/>
      <c r="Q965" s="41" t="n"/>
      <c r="R965" s="43" t="n"/>
      <c r="S965" s="22">
        <f>IF(COUNTA($A965:$R965)=0,"",IFERROR(IF($J965="","",MAX(0,ROUND((IF(OR($K965="Closed",$K965="Canceled"),IF($P965="",$Q965,$P965),'Settings'!$B$8)-$J965)*1440,0))),""))</f>
        <v/>
      </c>
      <c r="T965" s="44">
        <f>IF(COUNTA($A965:$R965)=0,"",IFERROR(IF($B965="","",MAX(0,ROUND((IF(OR($K965="Closed",$K965="Canceled"),IF($P965="",$Q965,$P965),'Settings'!$B$8)-$B965)*24,1))),""))</f>
        <v/>
      </c>
      <c r="U965" s="44">
        <f>IF(COUNTA($A965:$R965)=0,"",IFERROR(VLOOKUP($I965,'Settings'!$A$12:$B$15,2,FALSE),""))</f>
        <v/>
      </c>
      <c r="V965" s="45">
        <f>IF(COUNTA($A965:$R965)=0,"",IFERROR(IF(OR($B965="",$U965=""),"",$B965+$U965/24),""))</f>
        <v/>
      </c>
      <c r="W965" s="25">
        <f>IF(COUNTA($A965:$R965)=0,"",IFERROR(IF($V965="","",IF(OR($K965="Closed",$K965="Canceled"),IF(IF($P965="",$Q965,$P965)&lt;=$V965,"Met","Missed"),IF('Settings'!$B$8&gt;$V965,"Overdue","Within Target"))),""))</f>
        <v/>
      </c>
      <c r="X965" s="46">
        <f>IF(COUNTA($A965:$R965)=0,"",IFERROR(ROUND($S965/60*'Settings'!$B$5,2),0))</f>
        <v/>
      </c>
      <c r="Y965" s="46">
        <f>IF(COUNTA($A965:$R965)=0,"",IFERROR($R965+$X965,0))</f>
        <v/>
      </c>
      <c r="Z965" s="25">
        <f>IF(COUNTA($A965:$R965)=0,"",IFERROR(IF(OR($K965="Closed",$K965="Canceled"),"No",IF($O965="","Missing Due Date",IF(INT($O965)&lt;INT('Settings'!$B$8),"Overdue",IF(INT($O965)=INT('Settings'!$B$8),"Due Today",IF(INT($O965)&lt;=INT('Settings'!$B$8)+'Settings'!$B$6,"Due Soon","Upcoming"))))),"Check date"))</f>
        <v/>
      </c>
      <c r="AA965" s="27">
        <f>IF(COUNTA($A965:$R965)=0,"",IF($A965="","Missing ID",IF(COUNTIF($A$5:$A$1004,$A965)&gt;1,"Duplicate ID",IF(OR($B965="",$C965="",$D965="",$H965="",$I965="",$K965="",$L965="",$Q965=""),"Missing required field",IF(AND($K965="Closed",$P965=""),"Closed without Resolved At",IF(AND($P965&lt;&gt;"",$P965&lt;$B965),"Resolved before Reported",IF(AND($Q965&lt;&gt;"",$Q965&lt;$B965),"Last Updated before Reported","OK")))))))</f>
        <v/>
      </c>
    </row>
    <row r="966">
      <c r="A966" s="17" t="n"/>
      <c r="B966" s="41" t="n"/>
      <c r="C966" s="42" t="n"/>
      <c r="D966" s="17" t="n"/>
      <c r="E966" s="20" t="n"/>
      <c r="F966" s="17" t="n"/>
      <c r="G966" s="17" t="n"/>
      <c r="H966" s="17" t="n"/>
      <c r="I966" s="17" t="n"/>
      <c r="J966" s="41" t="n"/>
      <c r="K966" s="17" t="n"/>
      <c r="L966" s="17" t="n"/>
      <c r="M966" s="17" t="n"/>
      <c r="N966" s="20" t="n"/>
      <c r="O966" s="42" t="n"/>
      <c r="P966" s="41" t="n"/>
      <c r="Q966" s="41" t="n"/>
      <c r="R966" s="43" t="n"/>
      <c r="S966" s="22">
        <f>IF(COUNTA($A966:$R966)=0,"",IFERROR(IF($J966="","",MAX(0,ROUND((IF(OR($K966="Closed",$K966="Canceled"),IF($P966="",$Q966,$P966),'Settings'!$B$8)-$J966)*1440,0))),""))</f>
        <v/>
      </c>
      <c r="T966" s="44">
        <f>IF(COUNTA($A966:$R966)=0,"",IFERROR(IF($B966="","",MAX(0,ROUND((IF(OR($K966="Closed",$K966="Canceled"),IF($P966="",$Q966,$P966),'Settings'!$B$8)-$B966)*24,1))),""))</f>
        <v/>
      </c>
      <c r="U966" s="44">
        <f>IF(COUNTA($A966:$R966)=0,"",IFERROR(VLOOKUP($I966,'Settings'!$A$12:$B$15,2,FALSE),""))</f>
        <v/>
      </c>
      <c r="V966" s="45">
        <f>IF(COUNTA($A966:$R966)=0,"",IFERROR(IF(OR($B966="",$U966=""),"",$B966+$U966/24),""))</f>
        <v/>
      </c>
      <c r="W966" s="25">
        <f>IF(COUNTA($A966:$R966)=0,"",IFERROR(IF($V966="","",IF(OR($K966="Closed",$K966="Canceled"),IF(IF($P966="",$Q966,$P966)&lt;=$V966,"Met","Missed"),IF('Settings'!$B$8&gt;$V966,"Overdue","Within Target"))),""))</f>
        <v/>
      </c>
      <c r="X966" s="46">
        <f>IF(COUNTA($A966:$R966)=0,"",IFERROR(ROUND($S966/60*'Settings'!$B$5,2),0))</f>
        <v/>
      </c>
      <c r="Y966" s="46">
        <f>IF(COUNTA($A966:$R966)=0,"",IFERROR($R966+$X966,0))</f>
        <v/>
      </c>
      <c r="Z966" s="25">
        <f>IF(COUNTA($A966:$R966)=0,"",IFERROR(IF(OR($K966="Closed",$K966="Canceled"),"No",IF($O966="","Missing Due Date",IF(INT($O966)&lt;INT('Settings'!$B$8),"Overdue",IF(INT($O966)=INT('Settings'!$B$8),"Due Today",IF(INT($O966)&lt;=INT('Settings'!$B$8)+'Settings'!$B$6,"Due Soon","Upcoming"))))),"Check date"))</f>
        <v/>
      </c>
      <c r="AA966" s="27">
        <f>IF(COUNTA($A966:$R966)=0,"",IF($A966="","Missing ID",IF(COUNTIF($A$5:$A$1004,$A966)&gt;1,"Duplicate ID",IF(OR($B966="",$C966="",$D966="",$H966="",$I966="",$K966="",$L966="",$Q966=""),"Missing required field",IF(AND($K966="Closed",$P966=""),"Closed without Resolved At",IF(AND($P966&lt;&gt;"",$P966&lt;$B966),"Resolved before Reported",IF(AND($Q966&lt;&gt;"",$Q966&lt;$B966),"Last Updated before Reported","OK")))))))</f>
        <v/>
      </c>
    </row>
    <row r="967">
      <c r="A967" s="17" t="n"/>
      <c r="B967" s="41" t="n"/>
      <c r="C967" s="42" t="n"/>
      <c r="D967" s="17" t="n"/>
      <c r="E967" s="20" t="n"/>
      <c r="F967" s="17" t="n"/>
      <c r="G967" s="17" t="n"/>
      <c r="H967" s="17" t="n"/>
      <c r="I967" s="17" t="n"/>
      <c r="J967" s="41" t="n"/>
      <c r="K967" s="17" t="n"/>
      <c r="L967" s="17" t="n"/>
      <c r="M967" s="17" t="n"/>
      <c r="N967" s="20" t="n"/>
      <c r="O967" s="42" t="n"/>
      <c r="P967" s="41" t="n"/>
      <c r="Q967" s="41" t="n"/>
      <c r="R967" s="43" t="n"/>
      <c r="S967" s="22">
        <f>IF(COUNTA($A967:$R967)=0,"",IFERROR(IF($J967="","",MAX(0,ROUND((IF(OR($K967="Closed",$K967="Canceled"),IF($P967="",$Q967,$P967),'Settings'!$B$8)-$J967)*1440,0))),""))</f>
        <v/>
      </c>
      <c r="T967" s="44">
        <f>IF(COUNTA($A967:$R967)=0,"",IFERROR(IF($B967="","",MAX(0,ROUND((IF(OR($K967="Closed",$K967="Canceled"),IF($P967="",$Q967,$P967),'Settings'!$B$8)-$B967)*24,1))),""))</f>
        <v/>
      </c>
      <c r="U967" s="44">
        <f>IF(COUNTA($A967:$R967)=0,"",IFERROR(VLOOKUP($I967,'Settings'!$A$12:$B$15,2,FALSE),""))</f>
        <v/>
      </c>
      <c r="V967" s="45">
        <f>IF(COUNTA($A967:$R967)=0,"",IFERROR(IF(OR($B967="",$U967=""),"",$B967+$U967/24),""))</f>
        <v/>
      </c>
      <c r="W967" s="25">
        <f>IF(COUNTA($A967:$R967)=0,"",IFERROR(IF($V967="","",IF(OR($K967="Closed",$K967="Canceled"),IF(IF($P967="",$Q967,$P967)&lt;=$V967,"Met","Missed"),IF('Settings'!$B$8&gt;$V967,"Overdue","Within Target"))),""))</f>
        <v/>
      </c>
      <c r="X967" s="46">
        <f>IF(COUNTA($A967:$R967)=0,"",IFERROR(ROUND($S967/60*'Settings'!$B$5,2),0))</f>
        <v/>
      </c>
      <c r="Y967" s="46">
        <f>IF(COUNTA($A967:$R967)=0,"",IFERROR($R967+$X967,0))</f>
        <v/>
      </c>
      <c r="Z967" s="25">
        <f>IF(COUNTA($A967:$R967)=0,"",IFERROR(IF(OR($K967="Closed",$K967="Canceled"),"No",IF($O967="","Missing Due Date",IF(INT($O967)&lt;INT('Settings'!$B$8),"Overdue",IF(INT($O967)=INT('Settings'!$B$8),"Due Today",IF(INT($O967)&lt;=INT('Settings'!$B$8)+'Settings'!$B$6,"Due Soon","Upcoming"))))),"Check date"))</f>
        <v/>
      </c>
      <c r="AA967" s="27">
        <f>IF(COUNTA($A967:$R967)=0,"",IF($A967="","Missing ID",IF(COUNTIF($A$5:$A$1004,$A967)&gt;1,"Duplicate ID",IF(OR($B967="",$C967="",$D967="",$H967="",$I967="",$K967="",$L967="",$Q967=""),"Missing required field",IF(AND($K967="Closed",$P967=""),"Closed without Resolved At",IF(AND($P967&lt;&gt;"",$P967&lt;$B967),"Resolved before Reported",IF(AND($Q967&lt;&gt;"",$Q967&lt;$B967),"Last Updated before Reported","OK")))))))</f>
        <v/>
      </c>
    </row>
    <row r="968">
      <c r="A968" s="17" t="n"/>
      <c r="B968" s="41" t="n"/>
      <c r="C968" s="42" t="n"/>
      <c r="D968" s="17" t="n"/>
      <c r="E968" s="20" t="n"/>
      <c r="F968" s="17" t="n"/>
      <c r="G968" s="17" t="n"/>
      <c r="H968" s="17" t="n"/>
      <c r="I968" s="17" t="n"/>
      <c r="J968" s="41" t="n"/>
      <c r="K968" s="17" t="n"/>
      <c r="L968" s="17" t="n"/>
      <c r="M968" s="17" t="n"/>
      <c r="N968" s="20" t="n"/>
      <c r="O968" s="42" t="n"/>
      <c r="P968" s="41" t="n"/>
      <c r="Q968" s="41" t="n"/>
      <c r="R968" s="43" t="n"/>
      <c r="S968" s="22">
        <f>IF(COUNTA($A968:$R968)=0,"",IFERROR(IF($J968="","",MAX(0,ROUND((IF(OR($K968="Closed",$K968="Canceled"),IF($P968="",$Q968,$P968),'Settings'!$B$8)-$J968)*1440,0))),""))</f>
        <v/>
      </c>
      <c r="T968" s="44">
        <f>IF(COUNTA($A968:$R968)=0,"",IFERROR(IF($B968="","",MAX(0,ROUND((IF(OR($K968="Closed",$K968="Canceled"),IF($P968="",$Q968,$P968),'Settings'!$B$8)-$B968)*24,1))),""))</f>
        <v/>
      </c>
      <c r="U968" s="44">
        <f>IF(COUNTA($A968:$R968)=0,"",IFERROR(VLOOKUP($I968,'Settings'!$A$12:$B$15,2,FALSE),""))</f>
        <v/>
      </c>
      <c r="V968" s="45">
        <f>IF(COUNTA($A968:$R968)=0,"",IFERROR(IF(OR($B968="",$U968=""),"",$B968+$U968/24),""))</f>
        <v/>
      </c>
      <c r="W968" s="25">
        <f>IF(COUNTA($A968:$R968)=0,"",IFERROR(IF($V968="","",IF(OR($K968="Closed",$K968="Canceled"),IF(IF($P968="",$Q968,$P968)&lt;=$V968,"Met","Missed"),IF('Settings'!$B$8&gt;$V968,"Overdue","Within Target"))),""))</f>
        <v/>
      </c>
      <c r="X968" s="46">
        <f>IF(COUNTA($A968:$R968)=0,"",IFERROR(ROUND($S968/60*'Settings'!$B$5,2),0))</f>
        <v/>
      </c>
      <c r="Y968" s="46">
        <f>IF(COUNTA($A968:$R968)=0,"",IFERROR($R968+$X968,0))</f>
        <v/>
      </c>
      <c r="Z968" s="25">
        <f>IF(COUNTA($A968:$R968)=0,"",IFERROR(IF(OR($K968="Closed",$K968="Canceled"),"No",IF($O968="","Missing Due Date",IF(INT($O968)&lt;INT('Settings'!$B$8),"Overdue",IF(INT($O968)=INT('Settings'!$B$8),"Due Today",IF(INT($O968)&lt;=INT('Settings'!$B$8)+'Settings'!$B$6,"Due Soon","Upcoming"))))),"Check date"))</f>
        <v/>
      </c>
      <c r="AA968" s="27">
        <f>IF(COUNTA($A968:$R968)=0,"",IF($A968="","Missing ID",IF(COUNTIF($A$5:$A$1004,$A968)&gt;1,"Duplicate ID",IF(OR($B968="",$C968="",$D968="",$H968="",$I968="",$K968="",$L968="",$Q968=""),"Missing required field",IF(AND($K968="Closed",$P968=""),"Closed without Resolved At",IF(AND($P968&lt;&gt;"",$P968&lt;$B968),"Resolved before Reported",IF(AND($Q968&lt;&gt;"",$Q968&lt;$B968),"Last Updated before Reported","OK")))))))</f>
        <v/>
      </c>
    </row>
    <row r="969">
      <c r="A969" s="17" t="n"/>
      <c r="B969" s="41" t="n"/>
      <c r="C969" s="42" t="n"/>
      <c r="D969" s="17" t="n"/>
      <c r="E969" s="20" t="n"/>
      <c r="F969" s="17" t="n"/>
      <c r="G969" s="17" t="n"/>
      <c r="H969" s="17" t="n"/>
      <c r="I969" s="17" t="n"/>
      <c r="J969" s="41" t="n"/>
      <c r="K969" s="17" t="n"/>
      <c r="L969" s="17" t="n"/>
      <c r="M969" s="17" t="n"/>
      <c r="N969" s="20" t="n"/>
      <c r="O969" s="42" t="n"/>
      <c r="P969" s="41" t="n"/>
      <c r="Q969" s="41" t="n"/>
      <c r="R969" s="43" t="n"/>
      <c r="S969" s="22">
        <f>IF(COUNTA($A969:$R969)=0,"",IFERROR(IF($J969="","",MAX(0,ROUND((IF(OR($K969="Closed",$K969="Canceled"),IF($P969="",$Q969,$P969),'Settings'!$B$8)-$J969)*1440,0))),""))</f>
        <v/>
      </c>
      <c r="T969" s="44">
        <f>IF(COUNTA($A969:$R969)=0,"",IFERROR(IF($B969="","",MAX(0,ROUND((IF(OR($K969="Closed",$K969="Canceled"),IF($P969="",$Q969,$P969),'Settings'!$B$8)-$B969)*24,1))),""))</f>
        <v/>
      </c>
      <c r="U969" s="44">
        <f>IF(COUNTA($A969:$R969)=0,"",IFERROR(VLOOKUP($I969,'Settings'!$A$12:$B$15,2,FALSE),""))</f>
        <v/>
      </c>
      <c r="V969" s="45">
        <f>IF(COUNTA($A969:$R969)=0,"",IFERROR(IF(OR($B969="",$U969=""),"",$B969+$U969/24),""))</f>
        <v/>
      </c>
      <c r="W969" s="25">
        <f>IF(COUNTA($A969:$R969)=0,"",IFERROR(IF($V969="","",IF(OR($K969="Closed",$K969="Canceled"),IF(IF($P969="",$Q969,$P969)&lt;=$V969,"Met","Missed"),IF('Settings'!$B$8&gt;$V969,"Overdue","Within Target"))),""))</f>
        <v/>
      </c>
      <c r="X969" s="46">
        <f>IF(COUNTA($A969:$R969)=0,"",IFERROR(ROUND($S969/60*'Settings'!$B$5,2),0))</f>
        <v/>
      </c>
      <c r="Y969" s="46">
        <f>IF(COUNTA($A969:$R969)=0,"",IFERROR($R969+$X969,0))</f>
        <v/>
      </c>
      <c r="Z969" s="25">
        <f>IF(COUNTA($A969:$R969)=0,"",IFERROR(IF(OR($K969="Closed",$K969="Canceled"),"No",IF($O969="","Missing Due Date",IF(INT($O969)&lt;INT('Settings'!$B$8),"Overdue",IF(INT($O969)=INT('Settings'!$B$8),"Due Today",IF(INT($O969)&lt;=INT('Settings'!$B$8)+'Settings'!$B$6,"Due Soon","Upcoming"))))),"Check date"))</f>
        <v/>
      </c>
      <c r="AA969" s="27">
        <f>IF(COUNTA($A969:$R969)=0,"",IF($A969="","Missing ID",IF(COUNTIF($A$5:$A$1004,$A969)&gt;1,"Duplicate ID",IF(OR($B969="",$C969="",$D969="",$H969="",$I969="",$K969="",$L969="",$Q969=""),"Missing required field",IF(AND($K969="Closed",$P969=""),"Closed without Resolved At",IF(AND($P969&lt;&gt;"",$P969&lt;$B969),"Resolved before Reported",IF(AND($Q969&lt;&gt;"",$Q969&lt;$B969),"Last Updated before Reported","OK")))))))</f>
        <v/>
      </c>
    </row>
    <row r="970">
      <c r="A970" s="17" t="n"/>
      <c r="B970" s="41" t="n"/>
      <c r="C970" s="42" t="n"/>
      <c r="D970" s="17" t="n"/>
      <c r="E970" s="20" t="n"/>
      <c r="F970" s="17" t="n"/>
      <c r="G970" s="17" t="n"/>
      <c r="H970" s="17" t="n"/>
      <c r="I970" s="17" t="n"/>
      <c r="J970" s="41" t="n"/>
      <c r="K970" s="17" t="n"/>
      <c r="L970" s="17" t="n"/>
      <c r="M970" s="17" t="n"/>
      <c r="N970" s="20" t="n"/>
      <c r="O970" s="42" t="n"/>
      <c r="P970" s="41" t="n"/>
      <c r="Q970" s="41" t="n"/>
      <c r="R970" s="43" t="n"/>
      <c r="S970" s="22">
        <f>IF(COUNTA($A970:$R970)=0,"",IFERROR(IF($J970="","",MAX(0,ROUND((IF(OR($K970="Closed",$K970="Canceled"),IF($P970="",$Q970,$P970),'Settings'!$B$8)-$J970)*1440,0))),""))</f>
        <v/>
      </c>
      <c r="T970" s="44">
        <f>IF(COUNTA($A970:$R970)=0,"",IFERROR(IF($B970="","",MAX(0,ROUND((IF(OR($K970="Closed",$K970="Canceled"),IF($P970="",$Q970,$P970),'Settings'!$B$8)-$B970)*24,1))),""))</f>
        <v/>
      </c>
      <c r="U970" s="44">
        <f>IF(COUNTA($A970:$R970)=0,"",IFERROR(VLOOKUP($I970,'Settings'!$A$12:$B$15,2,FALSE),""))</f>
        <v/>
      </c>
      <c r="V970" s="45">
        <f>IF(COUNTA($A970:$R970)=0,"",IFERROR(IF(OR($B970="",$U970=""),"",$B970+$U970/24),""))</f>
        <v/>
      </c>
      <c r="W970" s="25">
        <f>IF(COUNTA($A970:$R970)=0,"",IFERROR(IF($V970="","",IF(OR($K970="Closed",$K970="Canceled"),IF(IF($P970="",$Q970,$P970)&lt;=$V970,"Met","Missed"),IF('Settings'!$B$8&gt;$V970,"Overdue","Within Target"))),""))</f>
        <v/>
      </c>
      <c r="X970" s="46">
        <f>IF(COUNTA($A970:$R970)=0,"",IFERROR(ROUND($S970/60*'Settings'!$B$5,2),0))</f>
        <v/>
      </c>
      <c r="Y970" s="46">
        <f>IF(COUNTA($A970:$R970)=0,"",IFERROR($R970+$X970,0))</f>
        <v/>
      </c>
      <c r="Z970" s="25">
        <f>IF(COUNTA($A970:$R970)=0,"",IFERROR(IF(OR($K970="Closed",$K970="Canceled"),"No",IF($O970="","Missing Due Date",IF(INT($O970)&lt;INT('Settings'!$B$8),"Overdue",IF(INT($O970)=INT('Settings'!$B$8),"Due Today",IF(INT($O970)&lt;=INT('Settings'!$B$8)+'Settings'!$B$6,"Due Soon","Upcoming"))))),"Check date"))</f>
        <v/>
      </c>
      <c r="AA970" s="27">
        <f>IF(COUNTA($A970:$R970)=0,"",IF($A970="","Missing ID",IF(COUNTIF($A$5:$A$1004,$A970)&gt;1,"Duplicate ID",IF(OR($B970="",$C970="",$D970="",$H970="",$I970="",$K970="",$L970="",$Q970=""),"Missing required field",IF(AND($K970="Closed",$P970=""),"Closed without Resolved At",IF(AND($P970&lt;&gt;"",$P970&lt;$B970),"Resolved before Reported",IF(AND($Q970&lt;&gt;"",$Q970&lt;$B970),"Last Updated before Reported","OK")))))))</f>
        <v/>
      </c>
    </row>
    <row r="971">
      <c r="A971" s="17" t="n"/>
      <c r="B971" s="41" t="n"/>
      <c r="C971" s="42" t="n"/>
      <c r="D971" s="17" t="n"/>
      <c r="E971" s="20" t="n"/>
      <c r="F971" s="17" t="n"/>
      <c r="G971" s="17" t="n"/>
      <c r="H971" s="17" t="n"/>
      <c r="I971" s="17" t="n"/>
      <c r="J971" s="41" t="n"/>
      <c r="K971" s="17" t="n"/>
      <c r="L971" s="17" t="n"/>
      <c r="M971" s="17" t="n"/>
      <c r="N971" s="20" t="n"/>
      <c r="O971" s="42" t="n"/>
      <c r="P971" s="41" t="n"/>
      <c r="Q971" s="41" t="n"/>
      <c r="R971" s="43" t="n"/>
      <c r="S971" s="22">
        <f>IF(COUNTA($A971:$R971)=0,"",IFERROR(IF($J971="","",MAX(0,ROUND((IF(OR($K971="Closed",$K971="Canceled"),IF($P971="",$Q971,$P971),'Settings'!$B$8)-$J971)*1440,0))),""))</f>
        <v/>
      </c>
      <c r="T971" s="44">
        <f>IF(COUNTA($A971:$R971)=0,"",IFERROR(IF($B971="","",MAX(0,ROUND((IF(OR($K971="Closed",$K971="Canceled"),IF($P971="",$Q971,$P971),'Settings'!$B$8)-$B971)*24,1))),""))</f>
        <v/>
      </c>
      <c r="U971" s="44">
        <f>IF(COUNTA($A971:$R971)=0,"",IFERROR(VLOOKUP($I971,'Settings'!$A$12:$B$15,2,FALSE),""))</f>
        <v/>
      </c>
      <c r="V971" s="45">
        <f>IF(COUNTA($A971:$R971)=0,"",IFERROR(IF(OR($B971="",$U971=""),"",$B971+$U971/24),""))</f>
        <v/>
      </c>
      <c r="W971" s="25">
        <f>IF(COUNTA($A971:$R971)=0,"",IFERROR(IF($V971="","",IF(OR($K971="Closed",$K971="Canceled"),IF(IF($P971="",$Q971,$P971)&lt;=$V971,"Met","Missed"),IF('Settings'!$B$8&gt;$V971,"Overdue","Within Target"))),""))</f>
        <v/>
      </c>
      <c r="X971" s="46">
        <f>IF(COUNTA($A971:$R971)=0,"",IFERROR(ROUND($S971/60*'Settings'!$B$5,2),0))</f>
        <v/>
      </c>
      <c r="Y971" s="46">
        <f>IF(COUNTA($A971:$R971)=0,"",IFERROR($R971+$X971,0))</f>
        <v/>
      </c>
      <c r="Z971" s="25">
        <f>IF(COUNTA($A971:$R971)=0,"",IFERROR(IF(OR($K971="Closed",$K971="Canceled"),"No",IF($O971="","Missing Due Date",IF(INT($O971)&lt;INT('Settings'!$B$8),"Overdue",IF(INT($O971)=INT('Settings'!$B$8),"Due Today",IF(INT($O971)&lt;=INT('Settings'!$B$8)+'Settings'!$B$6,"Due Soon","Upcoming"))))),"Check date"))</f>
        <v/>
      </c>
      <c r="AA971" s="27">
        <f>IF(COUNTA($A971:$R971)=0,"",IF($A971="","Missing ID",IF(COUNTIF($A$5:$A$1004,$A971)&gt;1,"Duplicate ID",IF(OR($B971="",$C971="",$D971="",$H971="",$I971="",$K971="",$L971="",$Q971=""),"Missing required field",IF(AND($K971="Closed",$P971=""),"Closed without Resolved At",IF(AND($P971&lt;&gt;"",$P971&lt;$B971),"Resolved before Reported",IF(AND($Q971&lt;&gt;"",$Q971&lt;$B971),"Last Updated before Reported","OK")))))))</f>
        <v/>
      </c>
    </row>
    <row r="972">
      <c r="A972" s="17" t="n"/>
      <c r="B972" s="41" t="n"/>
      <c r="C972" s="42" t="n"/>
      <c r="D972" s="17" t="n"/>
      <c r="E972" s="20" t="n"/>
      <c r="F972" s="17" t="n"/>
      <c r="G972" s="17" t="n"/>
      <c r="H972" s="17" t="n"/>
      <c r="I972" s="17" t="n"/>
      <c r="J972" s="41" t="n"/>
      <c r="K972" s="17" t="n"/>
      <c r="L972" s="17" t="n"/>
      <c r="M972" s="17" t="n"/>
      <c r="N972" s="20" t="n"/>
      <c r="O972" s="42" t="n"/>
      <c r="P972" s="41" t="n"/>
      <c r="Q972" s="41" t="n"/>
      <c r="R972" s="43" t="n"/>
      <c r="S972" s="22">
        <f>IF(COUNTA($A972:$R972)=0,"",IFERROR(IF($J972="","",MAX(0,ROUND((IF(OR($K972="Closed",$K972="Canceled"),IF($P972="",$Q972,$P972),'Settings'!$B$8)-$J972)*1440,0))),""))</f>
        <v/>
      </c>
      <c r="T972" s="44">
        <f>IF(COUNTA($A972:$R972)=0,"",IFERROR(IF($B972="","",MAX(0,ROUND((IF(OR($K972="Closed",$K972="Canceled"),IF($P972="",$Q972,$P972),'Settings'!$B$8)-$B972)*24,1))),""))</f>
        <v/>
      </c>
      <c r="U972" s="44">
        <f>IF(COUNTA($A972:$R972)=0,"",IFERROR(VLOOKUP($I972,'Settings'!$A$12:$B$15,2,FALSE),""))</f>
        <v/>
      </c>
      <c r="V972" s="45">
        <f>IF(COUNTA($A972:$R972)=0,"",IFERROR(IF(OR($B972="",$U972=""),"",$B972+$U972/24),""))</f>
        <v/>
      </c>
      <c r="W972" s="25">
        <f>IF(COUNTA($A972:$R972)=0,"",IFERROR(IF($V972="","",IF(OR($K972="Closed",$K972="Canceled"),IF(IF($P972="",$Q972,$P972)&lt;=$V972,"Met","Missed"),IF('Settings'!$B$8&gt;$V972,"Overdue","Within Target"))),""))</f>
        <v/>
      </c>
      <c r="X972" s="46">
        <f>IF(COUNTA($A972:$R972)=0,"",IFERROR(ROUND($S972/60*'Settings'!$B$5,2),0))</f>
        <v/>
      </c>
      <c r="Y972" s="46">
        <f>IF(COUNTA($A972:$R972)=0,"",IFERROR($R972+$X972,0))</f>
        <v/>
      </c>
      <c r="Z972" s="25">
        <f>IF(COUNTA($A972:$R972)=0,"",IFERROR(IF(OR($K972="Closed",$K972="Canceled"),"No",IF($O972="","Missing Due Date",IF(INT($O972)&lt;INT('Settings'!$B$8),"Overdue",IF(INT($O972)=INT('Settings'!$B$8),"Due Today",IF(INT($O972)&lt;=INT('Settings'!$B$8)+'Settings'!$B$6,"Due Soon","Upcoming"))))),"Check date"))</f>
        <v/>
      </c>
      <c r="AA972" s="27">
        <f>IF(COUNTA($A972:$R972)=0,"",IF($A972="","Missing ID",IF(COUNTIF($A$5:$A$1004,$A972)&gt;1,"Duplicate ID",IF(OR($B972="",$C972="",$D972="",$H972="",$I972="",$K972="",$L972="",$Q972=""),"Missing required field",IF(AND($K972="Closed",$P972=""),"Closed without Resolved At",IF(AND($P972&lt;&gt;"",$P972&lt;$B972),"Resolved before Reported",IF(AND($Q972&lt;&gt;"",$Q972&lt;$B972),"Last Updated before Reported","OK")))))))</f>
        <v/>
      </c>
    </row>
    <row r="973">
      <c r="A973" s="17" t="n"/>
      <c r="B973" s="41" t="n"/>
      <c r="C973" s="42" t="n"/>
      <c r="D973" s="17" t="n"/>
      <c r="E973" s="20" t="n"/>
      <c r="F973" s="17" t="n"/>
      <c r="G973" s="17" t="n"/>
      <c r="H973" s="17" t="n"/>
      <c r="I973" s="17" t="n"/>
      <c r="J973" s="41" t="n"/>
      <c r="K973" s="17" t="n"/>
      <c r="L973" s="17" t="n"/>
      <c r="M973" s="17" t="n"/>
      <c r="N973" s="20" t="n"/>
      <c r="O973" s="42" t="n"/>
      <c r="P973" s="41" t="n"/>
      <c r="Q973" s="41" t="n"/>
      <c r="R973" s="43" t="n"/>
      <c r="S973" s="22">
        <f>IF(COUNTA($A973:$R973)=0,"",IFERROR(IF($J973="","",MAX(0,ROUND((IF(OR($K973="Closed",$K973="Canceled"),IF($P973="",$Q973,$P973),'Settings'!$B$8)-$J973)*1440,0))),""))</f>
        <v/>
      </c>
      <c r="T973" s="44">
        <f>IF(COUNTA($A973:$R973)=0,"",IFERROR(IF($B973="","",MAX(0,ROUND((IF(OR($K973="Closed",$K973="Canceled"),IF($P973="",$Q973,$P973),'Settings'!$B$8)-$B973)*24,1))),""))</f>
        <v/>
      </c>
      <c r="U973" s="44">
        <f>IF(COUNTA($A973:$R973)=0,"",IFERROR(VLOOKUP($I973,'Settings'!$A$12:$B$15,2,FALSE),""))</f>
        <v/>
      </c>
      <c r="V973" s="45">
        <f>IF(COUNTA($A973:$R973)=0,"",IFERROR(IF(OR($B973="",$U973=""),"",$B973+$U973/24),""))</f>
        <v/>
      </c>
      <c r="W973" s="25">
        <f>IF(COUNTA($A973:$R973)=0,"",IFERROR(IF($V973="","",IF(OR($K973="Closed",$K973="Canceled"),IF(IF($P973="",$Q973,$P973)&lt;=$V973,"Met","Missed"),IF('Settings'!$B$8&gt;$V973,"Overdue","Within Target"))),""))</f>
        <v/>
      </c>
      <c r="X973" s="46">
        <f>IF(COUNTA($A973:$R973)=0,"",IFERROR(ROUND($S973/60*'Settings'!$B$5,2),0))</f>
        <v/>
      </c>
      <c r="Y973" s="46">
        <f>IF(COUNTA($A973:$R973)=0,"",IFERROR($R973+$X973,0))</f>
        <v/>
      </c>
      <c r="Z973" s="25">
        <f>IF(COUNTA($A973:$R973)=0,"",IFERROR(IF(OR($K973="Closed",$K973="Canceled"),"No",IF($O973="","Missing Due Date",IF(INT($O973)&lt;INT('Settings'!$B$8),"Overdue",IF(INT($O973)=INT('Settings'!$B$8),"Due Today",IF(INT($O973)&lt;=INT('Settings'!$B$8)+'Settings'!$B$6,"Due Soon","Upcoming"))))),"Check date"))</f>
        <v/>
      </c>
      <c r="AA973" s="27">
        <f>IF(COUNTA($A973:$R973)=0,"",IF($A973="","Missing ID",IF(COUNTIF($A$5:$A$1004,$A973)&gt;1,"Duplicate ID",IF(OR($B973="",$C973="",$D973="",$H973="",$I973="",$K973="",$L973="",$Q973=""),"Missing required field",IF(AND($K973="Closed",$P973=""),"Closed without Resolved At",IF(AND($P973&lt;&gt;"",$P973&lt;$B973),"Resolved before Reported",IF(AND($Q973&lt;&gt;"",$Q973&lt;$B973),"Last Updated before Reported","OK")))))))</f>
        <v/>
      </c>
    </row>
    <row r="974">
      <c r="A974" s="17" t="n"/>
      <c r="B974" s="41" t="n"/>
      <c r="C974" s="42" t="n"/>
      <c r="D974" s="17" t="n"/>
      <c r="E974" s="20" t="n"/>
      <c r="F974" s="17" t="n"/>
      <c r="G974" s="17" t="n"/>
      <c r="H974" s="17" t="n"/>
      <c r="I974" s="17" t="n"/>
      <c r="J974" s="41" t="n"/>
      <c r="K974" s="17" t="n"/>
      <c r="L974" s="17" t="n"/>
      <c r="M974" s="17" t="n"/>
      <c r="N974" s="20" t="n"/>
      <c r="O974" s="42" t="n"/>
      <c r="P974" s="41" t="n"/>
      <c r="Q974" s="41" t="n"/>
      <c r="R974" s="43" t="n"/>
      <c r="S974" s="22">
        <f>IF(COUNTA($A974:$R974)=0,"",IFERROR(IF($J974="","",MAX(0,ROUND((IF(OR($K974="Closed",$K974="Canceled"),IF($P974="",$Q974,$P974),'Settings'!$B$8)-$J974)*1440,0))),""))</f>
        <v/>
      </c>
      <c r="T974" s="44">
        <f>IF(COUNTA($A974:$R974)=0,"",IFERROR(IF($B974="","",MAX(0,ROUND((IF(OR($K974="Closed",$K974="Canceled"),IF($P974="",$Q974,$P974),'Settings'!$B$8)-$B974)*24,1))),""))</f>
        <v/>
      </c>
      <c r="U974" s="44">
        <f>IF(COUNTA($A974:$R974)=0,"",IFERROR(VLOOKUP($I974,'Settings'!$A$12:$B$15,2,FALSE),""))</f>
        <v/>
      </c>
      <c r="V974" s="45">
        <f>IF(COUNTA($A974:$R974)=0,"",IFERROR(IF(OR($B974="",$U974=""),"",$B974+$U974/24),""))</f>
        <v/>
      </c>
      <c r="W974" s="25">
        <f>IF(COUNTA($A974:$R974)=0,"",IFERROR(IF($V974="","",IF(OR($K974="Closed",$K974="Canceled"),IF(IF($P974="",$Q974,$P974)&lt;=$V974,"Met","Missed"),IF('Settings'!$B$8&gt;$V974,"Overdue","Within Target"))),""))</f>
        <v/>
      </c>
      <c r="X974" s="46">
        <f>IF(COUNTA($A974:$R974)=0,"",IFERROR(ROUND($S974/60*'Settings'!$B$5,2),0))</f>
        <v/>
      </c>
      <c r="Y974" s="46">
        <f>IF(COUNTA($A974:$R974)=0,"",IFERROR($R974+$X974,0))</f>
        <v/>
      </c>
      <c r="Z974" s="25">
        <f>IF(COUNTA($A974:$R974)=0,"",IFERROR(IF(OR($K974="Closed",$K974="Canceled"),"No",IF($O974="","Missing Due Date",IF(INT($O974)&lt;INT('Settings'!$B$8),"Overdue",IF(INT($O974)=INT('Settings'!$B$8),"Due Today",IF(INT($O974)&lt;=INT('Settings'!$B$8)+'Settings'!$B$6,"Due Soon","Upcoming"))))),"Check date"))</f>
        <v/>
      </c>
      <c r="AA974" s="27">
        <f>IF(COUNTA($A974:$R974)=0,"",IF($A974="","Missing ID",IF(COUNTIF($A$5:$A$1004,$A974)&gt;1,"Duplicate ID",IF(OR($B974="",$C974="",$D974="",$H974="",$I974="",$K974="",$L974="",$Q974=""),"Missing required field",IF(AND($K974="Closed",$P974=""),"Closed without Resolved At",IF(AND($P974&lt;&gt;"",$P974&lt;$B974),"Resolved before Reported",IF(AND($Q974&lt;&gt;"",$Q974&lt;$B974),"Last Updated before Reported","OK")))))))</f>
        <v/>
      </c>
    </row>
    <row r="975">
      <c r="A975" s="17" t="n"/>
      <c r="B975" s="41" t="n"/>
      <c r="C975" s="42" t="n"/>
      <c r="D975" s="17" t="n"/>
      <c r="E975" s="20" t="n"/>
      <c r="F975" s="17" t="n"/>
      <c r="G975" s="17" t="n"/>
      <c r="H975" s="17" t="n"/>
      <c r="I975" s="17" t="n"/>
      <c r="J975" s="41" t="n"/>
      <c r="K975" s="17" t="n"/>
      <c r="L975" s="17" t="n"/>
      <c r="M975" s="17" t="n"/>
      <c r="N975" s="20" t="n"/>
      <c r="O975" s="42" t="n"/>
      <c r="P975" s="41" t="n"/>
      <c r="Q975" s="41" t="n"/>
      <c r="R975" s="43" t="n"/>
      <c r="S975" s="22">
        <f>IF(COUNTA($A975:$R975)=0,"",IFERROR(IF($J975="","",MAX(0,ROUND((IF(OR($K975="Closed",$K975="Canceled"),IF($P975="",$Q975,$P975),'Settings'!$B$8)-$J975)*1440,0))),""))</f>
        <v/>
      </c>
      <c r="T975" s="44">
        <f>IF(COUNTA($A975:$R975)=0,"",IFERROR(IF($B975="","",MAX(0,ROUND((IF(OR($K975="Closed",$K975="Canceled"),IF($P975="",$Q975,$P975),'Settings'!$B$8)-$B975)*24,1))),""))</f>
        <v/>
      </c>
      <c r="U975" s="44">
        <f>IF(COUNTA($A975:$R975)=0,"",IFERROR(VLOOKUP($I975,'Settings'!$A$12:$B$15,2,FALSE),""))</f>
        <v/>
      </c>
      <c r="V975" s="45">
        <f>IF(COUNTA($A975:$R975)=0,"",IFERROR(IF(OR($B975="",$U975=""),"",$B975+$U975/24),""))</f>
        <v/>
      </c>
      <c r="W975" s="25">
        <f>IF(COUNTA($A975:$R975)=0,"",IFERROR(IF($V975="","",IF(OR($K975="Closed",$K975="Canceled"),IF(IF($P975="",$Q975,$P975)&lt;=$V975,"Met","Missed"),IF('Settings'!$B$8&gt;$V975,"Overdue","Within Target"))),""))</f>
        <v/>
      </c>
      <c r="X975" s="46">
        <f>IF(COUNTA($A975:$R975)=0,"",IFERROR(ROUND($S975/60*'Settings'!$B$5,2),0))</f>
        <v/>
      </c>
      <c r="Y975" s="46">
        <f>IF(COUNTA($A975:$R975)=0,"",IFERROR($R975+$X975,0))</f>
        <v/>
      </c>
      <c r="Z975" s="25">
        <f>IF(COUNTA($A975:$R975)=0,"",IFERROR(IF(OR($K975="Closed",$K975="Canceled"),"No",IF($O975="","Missing Due Date",IF(INT($O975)&lt;INT('Settings'!$B$8),"Overdue",IF(INT($O975)=INT('Settings'!$B$8),"Due Today",IF(INT($O975)&lt;=INT('Settings'!$B$8)+'Settings'!$B$6,"Due Soon","Upcoming"))))),"Check date"))</f>
        <v/>
      </c>
      <c r="AA975" s="27">
        <f>IF(COUNTA($A975:$R975)=0,"",IF($A975="","Missing ID",IF(COUNTIF($A$5:$A$1004,$A975)&gt;1,"Duplicate ID",IF(OR($B975="",$C975="",$D975="",$H975="",$I975="",$K975="",$L975="",$Q975=""),"Missing required field",IF(AND($K975="Closed",$P975=""),"Closed without Resolved At",IF(AND($P975&lt;&gt;"",$P975&lt;$B975),"Resolved before Reported",IF(AND($Q975&lt;&gt;"",$Q975&lt;$B975),"Last Updated before Reported","OK")))))))</f>
        <v/>
      </c>
    </row>
    <row r="976">
      <c r="A976" s="17" t="n"/>
      <c r="B976" s="41" t="n"/>
      <c r="C976" s="42" t="n"/>
      <c r="D976" s="17" t="n"/>
      <c r="E976" s="20" t="n"/>
      <c r="F976" s="17" t="n"/>
      <c r="G976" s="17" t="n"/>
      <c r="H976" s="17" t="n"/>
      <c r="I976" s="17" t="n"/>
      <c r="J976" s="41" t="n"/>
      <c r="K976" s="17" t="n"/>
      <c r="L976" s="17" t="n"/>
      <c r="M976" s="17" t="n"/>
      <c r="N976" s="20" t="n"/>
      <c r="O976" s="42" t="n"/>
      <c r="P976" s="41" t="n"/>
      <c r="Q976" s="41" t="n"/>
      <c r="R976" s="43" t="n"/>
      <c r="S976" s="22">
        <f>IF(COUNTA($A976:$R976)=0,"",IFERROR(IF($J976="","",MAX(0,ROUND((IF(OR($K976="Closed",$K976="Canceled"),IF($P976="",$Q976,$P976),'Settings'!$B$8)-$J976)*1440,0))),""))</f>
        <v/>
      </c>
      <c r="T976" s="44">
        <f>IF(COUNTA($A976:$R976)=0,"",IFERROR(IF($B976="","",MAX(0,ROUND((IF(OR($K976="Closed",$K976="Canceled"),IF($P976="",$Q976,$P976),'Settings'!$B$8)-$B976)*24,1))),""))</f>
        <v/>
      </c>
      <c r="U976" s="44">
        <f>IF(COUNTA($A976:$R976)=0,"",IFERROR(VLOOKUP($I976,'Settings'!$A$12:$B$15,2,FALSE),""))</f>
        <v/>
      </c>
      <c r="V976" s="45">
        <f>IF(COUNTA($A976:$R976)=0,"",IFERROR(IF(OR($B976="",$U976=""),"",$B976+$U976/24),""))</f>
        <v/>
      </c>
      <c r="W976" s="25">
        <f>IF(COUNTA($A976:$R976)=0,"",IFERROR(IF($V976="","",IF(OR($K976="Closed",$K976="Canceled"),IF(IF($P976="",$Q976,$P976)&lt;=$V976,"Met","Missed"),IF('Settings'!$B$8&gt;$V976,"Overdue","Within Target"))),""))</f>
        <v/>
      </c>
      <c r="X976" s="46">
        <f>IF(COUNTA($A976:$R976)=0,"",IFERROR(ROUND($S976/60*'Settings'!$B$5,2),0))</f>
        <v/>
      </c>
      <c r="Y976" s="46">
        <f>IF(COUNTA($A976:$R976)=0,"",IFERROR($R976+$X976,0))</f>
        <v/>
      </c>
      <c r="Z976" s="25">
        <f>IF(COUNTA($A976:$R976)=0,"",IFERROR(IF(OR($K976="Closed",$K976="Canceled"),"No",IF($O976="","Missing Due Date",IF(INT($O976)&lt;INT('Settings'!$B$8),"Overdue",IF(INT($O976)=INT('Settings'!$B$8),"Due Today",IF(INT($O976)&lt;=INT('Settings'!$B$8)+'Settings'!$B$6,"Due Soon","Upcoming"))))),"Check date"))</f>
        <v/>
      </c>
      <c r="AA976" s="27">
        <f>IF(COUNTA($A976:$R976)=0,"",IF($A976="","Missing ID",IF(COUNTIF($A$5:$A$1004,$A976)&gt;1,"Duplicate ID",IF(OR($B976="",$C976="",$D976="",$H976="",$I976="",$K976="",$L976="",$Q976=""),"Missing required field",IF(AND($K976="Closed",$P976=""),"Closed without Resolved At",IF(AND($P976&lt;&gt;"",$P976&lt;$B976),"Resolved before Reported",IF(AND($Q976&lt;&gt;"",$Q976&lt;$B976),"Last Updated before Reported","OK")))))))</f>
        <v/>
      </c>
    </row>
    <row r="977">
      <c r="A977" s="17" t="n"/>
      <c r="B977" s="41" t="n"/>
      <c r="C977" s="42" t="n"/>
      <c r="D977" s="17" t="n"/>
      <c r="E977" s="20" t="n"/>
      <c r="F977" s="17" t="n"/>
      <c r="G977" s="17" t="n"/>
      <c r="H977" s="17" t="n"/>
      <c r="I977" s="17" t="n"/>
      <c r="J977" s="41" t="n"/>
      <c r="K977" s="17" t="n"/>
      <c r="L977" s="17" t="n"/>
      <c r="M977" s="17" t="n"/>
      <c r="N977" s="20" t="n"/>
      <c r="O977" s="42" t="n"/>
      <c r="P977" s="41" t="n"/>
      <c r="Q977" s="41" t="n"/>
      <c r="R977" s="43" t="n"/>
      <c r="S977" s="22">
        <f>IF(COUNTA($A977:$R977)=0,"",IFERROR(IF($J977="","",MAX(0,ROUND((IF(OR($K977="Closed",$K977="Canceled"),IF($P977="",$Q977,$P977),'Settings'!$B$8)-$J977)*1440,0))),""))</f>
        <v/>
      </c>
      <c r="T977" s="44">
        <f>IF(COUNTA($A977:$R977)=0,"",IFERROR(IF($B977="","",MAX(0,ROUND((IF(OR($K977="Closed",$K977="Canceled"),IF($P977="",$Q977,$P977),'Settings'!$B$8)-$B977)*24,1))),""))</f>
        <v/>
      </c>
      <c r="U977" s="44">
        <f>IF(COUNTA($A977:$R977)=0,"",IFERROR(VLOOKUP($I977,'Settings'!$A$12:$B$15,2,FALSE),""))</f>
        <v/>
      </c>
      <c r="V977" s="45">
        <f>IF(COUNTA($A977:$R977)=0,"",IFERROR(IF(OR($B977="",$U977=""),"",$B977+$U977/24),""))</f>
        <v/>
      </c>
      <c r="W977" s="25">
        <f>IF(COUNTA($A977:$R977)=0,"",IFERROR(IF($V977="","",IF(OR($K977="Closed",$K977="Canceled"),IF(IF($P977="",$Q977,$P977)&lt;=$V977,"Met","Missed"),IF('Settings'!$B$8&gt;$V977,"Overdue","Within Target"))),""))</f>
        <v/>
      </c>
      <c r="X977" s="46">
        <f>IF(COUNTA($A977:$R977)=0,"",IFERROR(ROUND($S977/60*'Settings'!$B$5,2),0))</f>
        <v/>
      </c>
      <c r="Y977" s="46">
        <f>IF(COUNTA($A977:$R977)=0,"",IFERROR($R977+$X977,0))</f>
        <v/>
      </c>
      <c r="Z977" s="25">
        <f>IF(COUNTA($A977:$R977)=0,"",IFERROR(IF(OR($K977="Closed",$K977="Canceled"),"No",IF($O977="","Missing Due Date",IF(INT($O977)&lt;INT('Settings'!$B$8),"Overdue",IF(INT($O977)=INT('Settings'!$B$8),"Due Today",IF(INT($O977)&lt;=INT('Settings'!$B$8)+'Settings'!$B$6,"Due Soon","Upcoming"))))),"Check date"))</f>
        <v/>
      </c>
      <c r="AA977" s="27">
        <f>IF(COUNTA($A977:$R977)=0,"",IF($A977="","Missing ID",IF(COUNTIF($A$5:$A$1004,$A977)&gt;1,"Duplicate ID",IF(OR($B977="",$C977="",$D977="",$H977="",$I977="",$K977="",$L977="",$Q977=""),"Missing required field",IF(AND($K977="Closed",$P977=""),"Closed without Resolved At",IF(AND($P977&lt;&gt;"",$P977&lt;$B977),"Resolved before Reported",IF(AND($Q977&lt;&gt;"",$Q977&lt;$B977),"Last Updated before Reported","OK")))))))</f>
        <v/>
      </c>
    </row>
    <row r="978">
      <c r="A978" s="17" t="n"/>
      <c r="B978" s="41" t="n"/>
      <c r="C978" s="42" t="n"/>
      <c r="D978" s="17" t="n"/>
      <c r="E978" s="20" t="n"/>
      <c r="F978" s="17" t="n"/>
      <c r="G978" s="17" t="n"/>
      <c r="H978" s="17" t="n"/>
      <c r="I978" s="17" t="n"/>
      <c r="J978" s="41" t="n"/>
      <c r="K978" s="17" t="n"/>
      <c r="L978" s="17" t="n"/>
      <c r="M978" s="17" t="n"/>
      <c r="N978" s="20" t="n"/>
      <c r="O978" s="42" t="n"/>
      <c r="P978" s="41" t="n"/>
      <c r="Q978" s="41" t="n"/>
      <c r="R978" s="43" t="n"/>
      <c r="S978" s="22">
        <f>IF(COUNTA($A978:$R978)=0,"",IFERROR(IF($J978="","",MAX(0,ROUND((IF(OR($K978="Closed",$K978="Canceled"),IF($P978="",$Q978,$P978),'Settings'!$B$8)-$J978)*1440,0))),""))</f>
        <v/>
      </c>
      <c r="T978" s="44">
        <f>IF(COUNTA($A978:$R978)=0,"",IFERROR(IF($B978="","",MAX(0,ROUND((IF(OR($K978="Closed",$K978="Canceled"),IF($P978="",$Q978,$P978),'Settings'!$B$8)-$B978)*24,1))),""))</f>
        <v/>
      </c>
      <c r="U978" s="44">
        <f>IF(COUNTA($A978:$R978)=0,"",IFERROR(VLOOKUP($I978,'Settings'!$A$12:$B$15,2,FALSE),""))</f>
        <v/>
      </c>
      <c r="V978" s="45">
        <f>IF(COUNTA($A978:$R978)=0,"",IFERROR(IF(OR($B978="",$U978=""),"",$B978+$U978/24),""))</f>
        <v/>
      </c>
      <c r="W978" s="25">
        <f>IF(COUNTA($A978:$R978)=0,"",IFERROR(IF($V978="","",IF(OR($K978="Closed",$K978="Canceled"),IF(IF($P978="",$Q978,$P978)&lt;=$V978,"Met","Missed"),IF('Settings'!$B$8&gt;$V978,"Overdue","Within Target"))),""))</f>
        <v/>
      </c>
      <c r="X978" s="46">
        <f>IF(COUNTA($A978:$R978)=0,"",IFERROR(ROUND($S978/60*'Settings'!$B$5,2),0))</f>
        <v/>
      </c>
      <c r="Y978" s="46">
        <f>IF(COUNTA($A978:$R978)=0,"",IFERROR($R978+$X978,0))</f>
        <v/>
      </c>
      <c r="Z978" s="25">
        <f>IF(COUNTA($A978:$R978)=0,"",IFERROR(IF(OR($K978="Closed",$K978="Canceled"),"No",IF($O978="","Missing Due Date",IF(INT($O978)&lt;INT('Settings'!$B$8),"Overdue",IF(INT($O978)=INT('Settings'!$B$8),"Due Today",IF(INT($O978)&lt;=INT('Settings'!$B$8)+'Settings'!$B$6,"Due Soon","Upcoming"))))),"Check date"))</f>
        <v/>
      </c>
      <c r="AA978" s="27">
        <f>IF(COUNTA($A978:$R978)=0,"",IF($A978="","Missing ID",IF(COUNTIF($A$5:$A$1004,$A978)&gt;1,"Duplicate ID",IF(OR($B978="",$C978="",$D978="",$H978="",$I978="",$K978="",$L978="",$Q978=""),"Missing required field",IF(AND($K978="Closed",$P978=""),"Closed without Resolved At",IF(AND($P978&lt;&gt;"",$P978&lt;$B978),"Resolved before Reported",IF(AND($Q978&lt;&gt;"",$Q978&lt;$B978),"Last Updated before Reported","OK")))))))</f>
        <v/>
      </c>
    </row>
    <row r="979">
      <c r="A979" s="17" t="n"/>
      <c r="B979" s="41" t="n"/>
      <c r="C979" s="42" t="n"/>
      <c r="D979" s="17" t="n"/>
      <c r="E979" s="20" t="n"/>
      <c r="F979" s="17" t="n"/>
      <c r="G979" s="17" t="n"/>
      <c r="H979" s="17" t="n"/>
      <c r="I979" s="17" t="n"/>
      <c r="J979" s="41" t="n"/>
      <c r="K979" s="17" t="n"/>
      <c r="L979" s="17" t="n"/>
      <c r="M979" s="17" t="n"/>
      <c r="N979" s="20" t="n"/>
      <c r="O979" s="42" t="n"/>
      <c r="P979" s="41" t="n"/>
      <c r="Q979" s="41" t="n"/>
      <c r="R979" s="43" t="n"/>
      <c r="S979" s="22">
        <f>IF(COUNTA($A979:$R979)=0,"",IFERROR(IF($J979="","",MAX(0,ROUND((IF(OR($K979="Closed",$K979="Canceled"),IF($P979="",$Q979,$P979),'Settings'!$B$8)-$J979)*1440,0))),""))</f>
        <v/>
      </c>
      <c r="T979" s="44">
        <f>IF(COUNTA($A979:$R979)=0,"",IFERROR(IF($B979="","",MAX(0,ROUND((IF(OR($K979="Closed",$K979="Canceled"),IF($P979="",$Q979,$P979),'Settings'!$B$8)-$B979)*24,1))),""))</f>
        <v/>
      </c>
      <c r="U979" s="44">
        <f>IF(COUNTA($A979:$R979)=0,"",IFERROR(VLOOKUP($I979,'Settings'!$A$12:$B$15,2,FALSE),""))</f>
        <v/>
      </c>
      <c r="V979" s="45">
        <f>IF(COUNTA($A979:$R979)=0,"",IFERROR(IF(OR($B979="",$U979=""),"",$B979+$U979/24),""))</f>
        <v/>
      </c>
      <c r="W979" s="25">
        <f>IF(COUNTA($A979:$R979)=0,"",IFERROR(IF($V979="","",IF(OR($K979="Closed",$K979="Canceled"),IF(IF($P979="",$Q979,$P979)&lt;=$V979,"Met","Missed"),IF('Settings'!$B$8&gt;$V979,"Overdue","Within Target"))),""))</f>
        <v/>
      </c>
      <c r="X979" s="46">
        <f>IF(COUNTA($A979:$R979)=0,"",IFERROR(ROUND($S979/60*'Settings'!$B$5,2),0))</f>
        <v/>
      </c>
      <c r="Y979" s="46">
        <f>IF(COUNTA($A979:$R979)=0,"",IFERROR($R979+$X979,0))</f>
        <v/>
      </c>
      <c r="Z979" s="25">
        <f>IF(COUNTA($A979:$R979)=0,"",IFERROR(IF(OR($K979="Closed",$K979="Canceled"),"No",IF($O979="","Missing Due Date",IF(INT($O979)&lt;INT('Settings'!$B$8),"Overdue",IF(INT($O979)=INT('Settings'!$B$8),"Due Today",IF(INT($O979)&lt;=INT('Settings'!$B$8)+'Settings'!$B$6,"Due Soon","Upcoming"))))),"Check date"))</f>
        <v/>
      </c>
      <c r="AA979" s="27">
        <f>IF(COUNTA($A979:$R979)=0,"",IF($A979="","Missing ID",IF(COUNTIF($A$5:$A$1004,$A979)&gt;1,"Duplicate ID",IF(OR($B979="",$C979="",$D979="",$H979="",$I979="",$K979="",$L979="",$Q979=""),"Missing required field",IF(AND($K979="Closed",$P979=""),"Closed without Resolved At",IF(AND($P979&lt;&gt;"",$P979&lt;$B979),"Resolved before Reported",IF(AND($Q979&lt;&gt;"",$Q979&lt;$B979),"Last Updated before Reported","OK")))))))</f>
        <v/>
      </c>
    </row>
    <row r="980">
      <c r="A980" s="17" t="n"/>
      <c r="B980" s="41" t="n"/>
      <c r="C980" s="42" t="n"/>
      <c r="D980" s="17" t="n"/>
      <c r="E980" s="20" t="n"/>
      <c r="F980" s="17" t="n"/>
      <c r="G980" s="17" t="n"/>
      <c r="H980" s="17" t="n"/>
      <c r="I980" s="17" t="n"/>
      <c r="J980" s="41" t="n"/>
      <c r="K980" s="17" t="n"/>
      <c r="L980" s="17" t="n"/>
      <c r="M980" s="17" t="n"/>
      <c r="N980" s="20" t="n"/>
      <c r="O980" s="42" t="n"/>
      <c r="P980" s="41" t="n"/>
      <c r="Q980" s="41" t="n"/>
      <c r="R980" s="43" t="n"/>
      <c r="S980" s="22">
        <f>IF(COUNTA($A980:$R980)=0,"",IFERROR(IF($J980="","",MAX(0,ROUND((IF(OR($K980="Closed",$K980="Canceled"),IF($P980="",$Q980,$P980),'Settings'!$B$8)-$J980)*1440,0))),""))</f>
        <v/>
      </c>
      <c r="T980" s="44">
        <f>IF(COUNTA($A980:$R980)=0,"",IFERROR(IF($B980="","",MAX(0,ROUND((IF(OR($K980="Closed",$K980="Canceled"),IF($P980="",$Q980,$P980),'Settings'!$B$8)-$B980)*24,1))),""))</f>
        <v/>
      </c>
      <c r="U980" s="44">
        <f>IF(COUNTA($A980:$R980)=0,"",IFERROR(VLOOKUP($I980,'Settings'!$A$12:$B$15,2,FALSE),""))</f>
        <v/>
      </c>
      <c r="V980" s="45">
        <f>IF(COUNTA($A980:$R980)=0,"",IFERROR(IF(OR($B980="",$U980=""),"",$B980+$U980/24),""))</f>
        <v/>
      </c>
      <c r="W980" s="25">
        <f>IF(COUNTA($A980:$R980)=0,"",IFERROR(IF($V980="","",IF(OR($K980="Closed",$K980="Canceled"),IF(IF($P980="",$Q980,$P980)&lt;=$V980,"Met","Missed"),IF('Settings'!$B$8&gt;$V980,"Overdue","Within Target"))),""))</f>
        <v/>
      </c>
      <c r="X980" s="46">
        <f>IF(COUNTA($A980:$R980)=0,"",IFERROR(ROUND($S980/60*'Settings'!$B$5,2),0))</f>
        <v/>
      </c>
      <c r="Y980" s="46">
        <f>IF(COUNTA($A980:$R980)=0,"",IFERROR($R980+$X980,0))</f>
        <v/>
      </c>
      <c r="Z980" s="25">
        <f>IF(COUNTA($A980:$R980)=0,"",IFERROR(IF(OR($K980="Closed",$K980="Canceled"),"No",IF($O980="","Missing Due Date",IF(INT($O980)&lt;INT('Settings'!$B$8),"Overdue",IF(INT($O980)=INT('Settings'!$B$8),"Due Today",IF(INT($O980)&lt;=INT('Settings'!$B$8)+'Settings'!$B$6,"Due Soon","Upcoming"))))),"Check date"))</f>
        <v/>
      </c>
      <c r="AA980" s="27">
        <f>IF(COUNTA($A980:$R980)=0,"",IF($A980="","Missing ID",IF(COUNTIF($A$5:$A$1004,$A980)&gt;1,"Duplicate ID",IF(OR($B980="",$C980="",$D980="",$H980="",$I980="",$K980="",$L980="",$Q980=""),"Missing required field",IF(AND($K980="Closed",$P980=""),"Closed without Resolved At",IF(AND($P980&lt;&gt;"",$P980&lt;$B980),"Resolved before Reported",IF(AND($Q980&lt;&gt;"",$Q980&lt;$B980),"Last Updated before Reported","OK")))))))</f>
        <v/>
      </c>
    </row>
    <row r="981">
      <c r="A981" s="17" t="n"/>
      <c r="B981" s="41" t="n"/>
      <c r="C981" s="42" t="n"/>
      <c r="D981" s="17" t="n"/>
      <c r="E981" s="20" t="n"/>
      <c r="F981" s="17" t="n"/>
      <c r="G981" s="17" t="n"/>
      <c r="H981" s="17" t="n"/>
      <c r="I981" s="17" t="n"/>
      <c r="J981" s="41" t="n"/>
      <c r="K981" s="17" t="n"/>
      <c r="L981" s="17" t="n"/>
      <c r="M981" s="17" t="n"/>
      <c r="N981" s="20" t="n"/>
      <c r="O981" s="42" t="n"/>
      <c r="P981" s="41" t="n"/>
      <c r="Q981" s="41" t="n"/>
      <c r="R981" s="43" t="n"/>
      <c r="S981" s="22">
        <f>IF(COUNTA($A981:$R981)=0,"",IFERROR(IF($J981="","",MAX(0,ROUND((IF(OR($K981="Closed",$K981="Canceled"),IF($P981="",$Q981,$P981),'Settings'!$B$8)-$J981)*1440,0))),""))</f>
        <v/>
      </c>
      <c r="T981" s="44">
        <f>IF(COUNTA($A981:$R981)=0,"",IFERROR(IF($B981="","",MAX(0,ROUND((IF(OR($K981="Closed",$K981="Canceled"),IF($P981="",$Q981,$P981),'Settings'!$B$8)-$B981)*24,1))),""))</f>
        <v/>
      </c>
      <c r="U981" s="44">
        <f>IF(COUNTA($A981:$R981)=0,"",IFERROR(VLOOKUP($I981,'Settings'!$A$12:$B$15,2,FALSE),""))</f>
        <v/>
      </c>
      <c r="V981" s="45">
        <f>IF(COUNTA($A981:$R981)=0,"",IFERROR(IF(OR($B981="",$U981=""),"",$B981+$U981/24),""))</f>
        <v/>
      </c>
      <c r="W981" s="25">
        <f>IF(COUNTA($A981:$R981)=0,"",IFERROR(IF($V981="","",IF(OR($K981="Closed",$K981="Canceled"),IF(IF($P981="",$Q981,$P981)&lt;=$V981,"Met","Missed"),IF('Settings'!$B$8&gt;$V981,"Overdue","Within Target"))),""))</f>
        <v/>
      </c>
      <c r="X981" s="46">
        <f>IF(COUNTA($A981:$R981)=0,"",IFERROR(ROUND($S981/60*'Settings'!$B$5,2),0))</f>
        <v/>
      </c>
      <c r="Y981" s="46">
        <f>IF(COUNTA($A981:$R981)=0,"",IFERROR($R981+$X981,0))</f>
        <v/>
      </c>
      <c r="Z981" s="25">
        <f>IF(COUNTA($A981:$R981)=0,"",IFERROR(IF(OR($K981="Closed",$K981="Canceled"),"No",IF($O981="","Missing Due Date",IF(INT($O981)&lt;INT('Settings'!$B$8),"Overdue",IF(INT($O981)=INT('Settings'!$B$8),"Due Today",IF(INT($O981)&lt;=INT('Settings'!$B$8)+'Settings'!$B$6,"Due Soon","Upcoming"))))),"Check date"))</f>
        <v/>
      </c>
      <c r="AA981" s="27">
        <f>IF(COUNTA($A981:$R981)=0,"",IF($A981="","Missing ID",IF(COUNTIF($A$5:$A$1004,$A981)&gt;1,"Duplicate ID",IF(OR($B981="",$C981="",$D981="",$H981="",$I981="",$K981="",$L981="",$Q981=""),"Missing required field",IF(AND($K981="Closed",$P981=""),"Closed without Resolved At",IF(AND($P981&lt;&gt;"",$P981&lt;$B981),"Resolved before Reported",IF(AND($Q981&lt;&gt;"",$Q981&lt;$B981),"Last Updated before Reported","OK")))))))</f>
        <v/>
      </c>
    </row>
    <row r="982">
      <c r="A982" s="17" t="n"/>
      <c r="B982" s="41" t="n"/>
      <c r="C982" s="42" t="n"/>
      <c r="D982" s="17" t="n"/>
      <c r="E982" s="20" t="n"/>
      <c r="F982" s="17" t="n"/>
      <c r="G982" s="17" t="n"/>
      <c r="H982" s="17" t="n"/>
      <c r="I982" s="17" t="n"/>
      <c r="J982" s="41" t="n"/>
      <c r="K982" s="17" t="n"/>
      <c r="L982" s="17" t="n"/>
      <c r="M982" s="17" t="n"/>
      <c r="N982" s="20" t="n"/>
      <c r="O982" s="42" t="n"/>
      <c r="P982" s="41" t="n"/>
      <c r="Q982" s="41" t="n"/>
      <c r="R982" s="43" t="n"/>
      <c r="S982" s="22">
        <f>IF(COUNTA($A982:$R982)=0,"",IFERROR(IF($J982="","",MAX(0,ROUND((IF(OR($K982="Closed",$K982="Canceled"),IF($P982="",$Q982,$P982),'Settings'!$B$8)-$J982)*1440,0))),""))</f>
        <v/>
      </c>
      <c r="T982" s="44">
        <f>IF(COUNTA($A982:$R982)=0,"",IFERROR(IF($B982="","",MAX(0,ROUND((IF(OR($K982="Closed",$K982="Canceled"),IF($P982="",$Q982,$P982),'Settings'!$B$8)-$B982)*24,1))),""))</f>
        <v/>
      </c>
      <c r="U982" s="44">
        <f>IF(COUNTA($A982:$R982)=0,"",IFERROR(VLOOKUP($I982,'Settings'!$A$12:$B$15,2,FALSE),""))</f>
        <v/>
      </c>
      <c r="V982" s="45">
        <f>IF(COUNTA($A982:$R982)=0,"",IFERROR(IF(OR($B982="",$U982=""),"",$B982+$U982/24),""))</f>
        <v/>
      </c>
      <c r="W982" s="25">
        <f>IF(COUNTA($A982:$R982)=0,"",IFERROR(IF($V982="","",IF(OR($K982="Closed",$K982="Canceled"),IF(IF($P982="",$Q982,$P982)&lt;=$V982,"Met","Missed"),IF('Settings'!$B$8&gt;$V982,"Overdue","Within Target"))),""))</f>
        <v/>
      </c>
      <c r="X982" s="46">
        <f>IF(COUNTA($A982:$R982)=0,"",IFERROR(ROUND($S982/60*'Settings'!$B$5,2),0))</f>
        <v/>
      </c>
      <c r="Y982" s="46">
        <f>IF(COUNTA($A982:$R982)=0,"",IFERROR($R982+$X982,0))</f>
        <v/>
      </c>
      <c r="Z982" s="25">
        <f>IF(COUNTA($A982:$R982)=0,"",IFERROR(IF(OR($K982="Closed",$K982="Canceled"),"No",IF($O982="","Missing Due Date",IF(INT($O982)&lt;INT('Settings'!$B$8),"Overdue",IF(INT($O982)=INT('Settings'!$B$8),"Due Today",IF(INT($O982)&lt;=INT('Settings'!$B$8)+'Settings'!$B$6,"Due Soon","Upcoming"))))),"Check date"))</f>
        <v/>
      </c>
      <c r="AA982" s="27">
        <f>IF(COUNTA($A982:$R982)=0,"",IF($A982="","Missing ID",IF(COUNTIF($A$5:$A$1004,$A982)&gt;1,"Duplicate ID",IF(OR($B982="",$C982="",$D982="",$H982="",$I982="",$K982="",$L982="",$Q982=""),"Missing required field",IF(AND($K982="Closed",$P982=""),"Closed without Resolved At",IF(AND($P982&lt;&gt;"",$P982&lt;$B982),"Resolved before Reported",IF(AND($Q982&lt;&gt;"",$Q982&lt;$B982),"Last Updated before Reported","OK")))))))</f>
        <v/>
      </c>
    </row>
    <row r="983">
      <c r="A983" s="17" t="n"/>
      <c r="B983" s="41" t="n"/>
      <c r="C983" s="42" t="n"/>
      <c r="D983" s="17" t="n"/>
      <c r="E983" s="20" t="n"/>
      <c r="F983" s="17" t="n"/>
      <c r="G983" s="17" t="n"/>
      <c r="H983" s="17" t="n"/>
      <c r="I983" s="17" t="n"/>
      <c r="J983" s="41" t="n"/>
      <c r="K983" s="17" t="n"/>
      <c r="L983" s="17" t="n"/>
      <c r="M983" s="17" t="n"/>
      <c r="N983" s="20" t="n"/>
      <c r="O983" s="42" t="n"/>
      <c r="P983" s="41" t="n"/>
      <c r="Q983" s="41" t="n"/>
      <c r="R983" s="43" t="n"/>
      <c r="S983" s="22">
        <f>IF(COUNTA($A983:$R983)=0,"",IFERROR(IF($J983="","",MAX(0,ROUND((IF(OR($K983="Closed",$K983="Canceled"),IF($P983="",$Q983,$P983),'Settings'!$B$8)-$J983)*1440,0))),""))</f>
        <v/>
      </c>
      <c r="T983" s="44">
        <f>IF(COUNTA($A983:$R983)=0,"",IFERROR(IF($B983="","",MAX(0,ROUND((IF(OR($K983="Closed",$K983="Canceled"),IF($P983="",$Q983,$P983),'Settings'!$B$8)-$B983)*24,1))),""))</f>
        <v/>
      </c>
      <c r="U983" s="44">
        <f>IF(COUNTA($A983:$R983)=0,"",IFERROR(VLOOKUP($I983,'Settings'!$A$12:$B$15,2,FALSE),""))</f>
        <v/>
      </c>
      <c r="V983" s="45">
        <f>IF(COUNTA($A983:$R983)=0,"",IFERROR(IF(OR($B983="",$U983=""),"",$B983+$U983/24),""))</f>
        <v/>
      </c>
      <c r="W983" s="25">
        <f>IF(COUNTA($A983:$R983)=0,"",IFERROR(IF($V983="","",IF(OR($K983="Closed",$K983="Canceled"),IF(IF($P983="",$Q983,$P983)&lt;=$V983,"Met","Missed"),IF('Settings'!$B$8&gt;$V983,"Overdue","Within Target"))),""))</f>
        <v/>
      </c>
      <c r="X983" s="46">
        <f>IF(COUNTA($A983:$R983)=0,"",IFERROR(ROUND($S983/60*'Settings'!$B$5,2),0))</f>
        <v/>
      </c>
      <c r="Y983" s="46">
        <f>IF(COUNTA($A983:$R983)=0,"",IFERROR($R983+$X983,0))</f>
        <v/>
      </c>
      <c r="Z983" s="25">
        <f>IF(COUNTA($A983:$R983)=0,"",IFERROR(IF(OR($K983="Closed",$K983="Canceled"),"No",IF($O983="","Missing Due Date",IF(INT($O983)&lt;INT('Settings'!$B$8),"Overdue",IF(INT($O983)=INT('Settings'!$B$8),"Due Today",IF(INT($O983)&lt;=INT('Settings'!$B$8)+'Settings'!$B$6,"Due Soon","Upcoming"))))),"Check date"))</f>
        <v/>
      </c>
      <c r="AA983" s="27">
        <f>IF(COUNTA($A983:$R983)=0,"",IF($A983="","Missing ID",IF(COUNTIF($A$5:$A$1004,$A983)&gt;1,"Duplicate ID",IF(OR($B983="",$C983="",$D983="",$H983="",$I983="",$K983="",$L983="",$Q983=""),"Missing required field",IF(AND($K983="Closed",$P983=""),"Closed without Resolved At",IF(AND($P983&lt;&gt;"",$P983&lt;$B983),"Resolved before Reported",IF(AND($Q983&lt;&gt;"",$Q983&lt;$B983),"Last Updated before Reported","OK")))))))</f>
        <v/>
      </c>
    </row>
    <row r="984">
      <c r="A984" s="17" t="n"/>
      <c r="B984" s="41" t="n"/>
      <c r="C984" s="42" t="n"/>
      <c r="D984" s="17" t="n"/>
      <c r="E984" s="20" t="n"/>
      <c r="F984" s="17" t="n"/>
      <c r="G984" s="17" t="n"/>
      <c r="H984" s="17" t="n"/>
      <c r="I984" s="17" t="n"/>
      <c r="J984" s="41" t="n"/>
      <c r="K984" s="17" t="n"/>
      <c r="L984" s="17" t="n"/>
      <c r="M984" s="17" t="n"/>
      <c r="N984" s="20" t="n"/>
      <c r="O984" s="42" t="n"/>
      <c r="P984" s="41" t="n"/>
      <c r="Q984" s="41" t="n"/>
      <c r="R984" s="43" t="n"/>
      <c r="S984" s="22">
        <f>IF(COUNTA($A984:$R984)=0,"",IFERROR(IF($J984="","",MAX(0,ROUND((IF(OR($K984="Closed",$K984="Canceled"),IF($P984="",$Q984,$P984),'Settings'!$B$8)-$J984)*1440,0))),""))</f>
        <v/>
      </c>
      <c r="T984" s="44">
        <f>IF(COUNTA($A984:$R984)=0,"",IFERROR(IF($B984="","",MAX(0,ROUND((IF(OR($K984="Closed",$K984="Canceled"),IF($P984="",$Q984,$P984),'Settings'!$B$8)-$B984)*24,1))),""))</f>
        <v/>
      </c>
      <c r="U984" s="44">
        <f>IF(COUNTA($A984:$R984)=0,"",IFERROR(VLOOKUP($I984,'Settings'!$A$12:$B$15,2,FALSE),""))</f>
        <v/>
      </c>
      <c r="V984" s="45">
        <f>IF(COUNTA($A984:$R984)=0,"",IFERROR(IF(OR($B984="",$U984=""),"",$B984+$U984/24),""))</f>
        <v/>
      </c>
      <c r="W984" s="25">
        <f>IF(COUNTA($A984:$R984)=0,"",IFERROR(IF($V984="","",IF(OR($K984="Closed",$K984="Canceled"),IF(IF($P984="",$Q984,$P984)&lt;=$V984,"Met","Missed"),IF('Settings'!$B$8&gt;$V984,"Overdue","Within Target"))),""))</f>
        <v/>
      </c>
      <c r="X984" s="46">
        <f>IF(COUNTA($A984:$R984)=0,"",IFERROR(ROUND($S984/60*'Settings'!$B$5,2),0))</f>
        <v/>
      </c>
      <c r="Y984" s="46">
        <f>IF(COUNTA($A984:$R984)=0,"",IFERROR($R984+$X984,0))</f>
        <v/>
      </c>
      <c r="Z984" s="25">
        <f>IF(COUNTA($A984:$R984)=0,"",IFERROR(IF(OR($K984="Closed",$K984="Canceled"),"No",IF($O984="","Missing Due Date",IF(INT($O984)&lt;INT('Settings'!$B$8),"Overdue",IF(INT($O984)=INT('Settings'!$B$8),"Due Today",IF(INT($O984)&lt;=INT('Settings'!$B$8)+'Settings'!$B$6,"Due Soon","Upcoming"))))),"Check date"))</f>
        <v/>
      </c>
      <c r="AA984" s="27">
        <f>IF(COUNTA($A984:$R984)=0,"",IF($A984="","Missing ID",IF(COUNTIF($A$5:$A$1004,$A984)&gt;1,"Duplicate ID",IF(OR($B984="",$C984="",$D984="",$H984="",$I984="",$K984="",$L984="",$Q984=""),"Missing required field",IF(AND($K984="Closed",$P984=""),"Closed without Resolved At",IF(AND($P984&lt;&gt;"",$P984&lt;$B984),"Resolved before Reported",IF(AND($Q984&lt;&gt;"",$Q984&lt;$B984),"Last Updated before Reported","OK")))))))</f>
        <v/>
      </c>
    </row>
    <row r="985">
      <c r="A985" s="17" t="n"/>
      <c r="B985" s="41" t="n"/>
      <c r="C985" s="42" t="n"/>
      <c r="D985" s="17" t="n"/>
      <c r="E985" s="20" t="n"/>
      <c r="F985" s="17" t="n"/>
      <c r="G985" s="17" t="n"/>
      <c r="H985" s="17" t="n"/>
      <c r="I985" s="17" t="n"/>
      <c r="J985" s="41" t="n"/>
      <c r="K985" s="17" t="n"/>
      <c r="L985" s="17" t="n"/>
      <c r="M985" s="17" t="n"/>
      <c r="N985" s="20" t="n"/>
      <c r="O985" s="42" t="n"/>
      <c r="P985" s="41" t="n"/>
      <c r="Q985" s="41" t="n"/>
      <c r="R985" s="43" t="n"/>
      <c r="S985" s="22">
        <f>IF(COUNTA($A985:$R985)=0,"",IFERROR(IF($J985="","",MAX(0,ROUND((IF(OR($K985="Closed",$K985="Canceled"),IF($P985="",$Q985,$P985),'Settings'!$B$8)-$J985)*1440,0))),""))</f>
        <v/>
      </c>
      <c r="T985" s="44">
        <f>IF(COUNTA($A985:$R985)=0,"",IFERROR(IF($B985="","",MAX(0,ROUND((IF(OR($K985="Closed",$K985="Canceled"),IF($P985="",$Q985,$P985),'Settings'!$B$8)-$B985)*24,1))),""))</f>
        <v/>
      </c>
      <c r="U985" s="44">
        <f>IF(COUNTA($A985:$R985)=0,"",IFERROR(VLOOKUP($I985,'Settings'!$A$12:$B$15,2,FALSE),""))</f>
        <v/>
      </c>
      <c r="V985" s="45">
        <f>IF(COUNTA($A985:$R985)=0,"",IFERROR(IF(OR($B985="",$U985=""),"",$B985+$U985/24),""))</f>
        <v/>
      </c>
      <c r="W985" s="25">
        <f>IF(COUNTA($A985:$R985)=0,"",IFERROR(IF($V985="","",IF(OR($K985="Closed",$K985="Canceled"),IF(IF($P985="",$Q985,$P985)&lt;=$V985,"Met","Missed"),IF('Settings'!$B$8&gt;$V985,"Overdue","Within Target"))),""))</f>
        <v/>
      </c>
      <c r="X985" s="46">
        <f>IF(COUNTA($A985:$R985)=0,"",IFERROR(ROUND($S985/60*'Settings'!$B$5,2),0))</f>
        <v/>
      </c>
      <c r="Y985" s="46">
        <f>IF(COUNTA($A985:$R985)=0,"",IFERROR($R985+$X985,0))</f>
        <v/>
      </c>
      <c r="Z985" s="25">
        <f>IF(COUNTA($A985:$R985)=0,"",IFERROR(IF(OR($K985="Closed",$K985="Canceled"),"No",IF($O985="","Missing Due Date",IF(INT($O985)&lt;INT('Settings'!$B$8),"Overdue",IF(INT($O985)=INT('Settings'!$B$8),"Due Today",IF(INT($O985)&lt;=INT('Settings'!$B$8)+'Settings'!$B$6,"Due Soon","Upcoming"))))),"Check date"))</f>
        <v/>
      </c>
      <c r="AA985" s="27">
        <f>IF(COUNTA($A985:$R985)=0,"",IF($A985="","Missing ID",IF(COUNTIF($A$5:$A$1004,$A985)&gt;1,"Duplicate ID",IF(OR($B985="",$C985="",$D985="",$H985="",$I985="",$K985="",$L985="",$Q985=""),"Missing required field",IF(AND($K985="Closed",$P985=""),"Closed without Resolved At",IF(AND($P985&lt;&gt;"",$P985&lt;$B985),"Resolved before Reported",IF(AND($Q985&lt;&gt;"",$Q985&lt;$B985),"Last Updated before Reported","OK")))))))</f>
        <v/>
      </c>
    </row>
    <row r="986">
      <c r="A986" s="17" t="n"/>
      <c r="B986" s="41" t="n"/>
      <c r="C986" s="42" t="n"/>
      <c r="D986" s="17" t="n"/>
      <c r="E986" s="20" t="n"/>
      <c r="F986" s="17" t="n"/>
      <c r="G986" s="17" t="n"/>
      <c r="H986" s="17" t="n"/>
      <c r="I986" s="17" t="n"/>
      <c r="J986" s="41" t="n"/>
      <c r="K986" s="17" t="n"/>
      <c r="L986" s="17" t="n"/>
      <c r="M986" s="17" t="n"/>
      <c r="N986" s="20" t="n"/>
      <c r="O986" s="42" t="n"/>
      <c r="P986" s="41" t="n"/>
      <c r="Q986" s="41" t="n"/>
      <c r="R986" s="43" t="n"/>
      <c r="S986" s="22">
        <f>IF(COUNTA($A986:$R986)=0,"",IFERROR(IF($J986="","",MAX(0,ROUND((IF(OR($K986="Closed",$K986="Canceled"),IF($P986="",$Q986,$P986),'Settings'!$B$8)-$J986)*1440,0))),""))</f>
        <v/>
      </c>
      <c r="T986" s="44">
        <f>IF(COUNTA($A986:$R986)=0,"",IFERROR(IF($B986="","",MAX(0,ROUND((IF(OR($K986="Closed",$K986="Canceled"),IF($P986="",$Q986,$P986),'Settings'!$B$8)-$B986)*24,1))),""))</f>
        <v/>
      </c>
      <c r="U986" s="44">
        <f>IF(COUNTA($A986:$R986)=0,"",IFERROR(VLOOKUP($I986,'Settings'!$A$12:$B$15,2,FALSE),""))</f>
        <v/>
      </c>
      <c r="V986" s="45">
        <f>IF(COUNTA($A986:$R986)=0,"",IFERROR(IF(OR($B986="",$U986=""),"",$B986+$U986/24),""))</f>
        <v/>
      </c>
      <c r="W986" s="25">
        <f>IF(COUNTA($A986:$R986)=0,"",IFERROR(IF($V986="","",IF(OR($K986="Closed",$K986="Canceled"),IF(IF($P986="",$Q986,$P986)&lt;=$V986,"Met","Missed"),IF('Settings'!$B$8&gt;$V986,"Overdue","Within Target"))),""))</f>
        <v/>
      </c>
      <c r="X986" s="46">
        <f>IF(COUNTA($A986:$R986)=0,"",IFERROR(ROUND($S986/60*'Settings'!$B$5,2),0))</f>
        <v/>
      </c>
      <c r="Y986" s="46">
        <f>IF(COUNTA($A986:$R986)=0,"",IFERROR($R986+$X986,0))</f>
        <v/>
      </c>
      <c r="Z986" s="25">
        <f>IF(COUNTA($A986:$R986)=0,"",IFERROR(IF(OR($K986="Closed",$K986="Canceled"),"No",IF($O986="","Missing Due Date",IF(INT($O986)&lt;INT('Settings'!$B$8),"Overdue",IF(INT($O986)=INT('Settings'!$B$8),"Due Today",IF(INT($O986)&lt;=INT('Settings'!$B$8)+'Settings'!$B$6,"Due Soon","Upcoming"))))),"Check date"))</f>
        <v/>
      </c>
      <c r="AA986" s="27">
        <f>IF(COUNTA($A986:$R986)=0,"",IF($A986="","Missing ID",IF(COUNTIF($A$5:$A$1004,$A986)&gt;1,"Duplicate ID",IF(OR($B986="",$C986="",$D986="",$H986="",$I986="",$K986="",$L986="",$Q986=""),"Missing required field",IF(AND($K986="Closed",$P986=""),"Closed without Resolved At",IF(AND($P986&lt;&gt;"",$P986&lt;$B986),"Resolved before Reported",IF(AND($Q986&lt;&gt;"",$Q986&lt;$B986),"Last Updated before Reported","OK")))))))</f>
        <v/>
      </c>
    </row>
    <row r="987">
      <c r="A987" s="17" t="n"/>
      <c r="B987" s="41" t="n"/>
      <c r="C987" s="42" t="n"/>
      <c r="D987" s="17" t="n"/>
      <c r="E987" s="20" t="n"/>
      <c r="F987" s="17" t="n"/>
      <c r="G987" s="17" t="n"/>
      <c r="H987" s="17" t="n"/>
      <c r="I987" s="17" t="n"/>
      <c r="J987" s="41" t="n"/>
      <c r="K987" s="17" t="n"/>
      <c r="L987" s="17" t="n"/>
      <c r="M987" s="17" t="n"/>
      <c r="N987" s="20" t="n"/>
      <c r="O987" s="42" t="n"/>
      <c r="P987" s="41" t="n"/>
      <c r="Q987" s="41" t="n"/>
      <c r="R987" s="43" t="n"/>
      <c r="S987" s="22">
        <f>IF(COUNTA($A987:$R987)=0,"",IFERROR(IF($J987="","",MAX(0,ROUND((IF(OR($K987="Closed",$K987="Canceled"),IF($P987="",$Q987,$P987),'Settings'!$B$8)-$J987)*1440,0))),""))</f>
        <v/>
      </c>
      <c r="T987" s="44">
        <f>IF(COUNTA($A987:$R987)=0,"",IFERROR(IF($B987="","",MAX(0,ROUND((IF(OR($K987="Closed",$K987="Canceled"),IF($P987="",$Q987,$P987),'Settings'!$B$8)-$B987)*24,1))),""))</f>
        <v/>
      </c>
      <c r="U987" s="44">
        <f>IF(COUNTA($A987:$R987)=0,"",IFERROR(VLOOKUP($I987,'Settings'!$A$12:$B$15,2,FALSE),""))</f>
        <v/>
      </c>
      <c r="V987" s="45">
        <f>IF(COUNTA($A987:$R987)=0,"",IFERROR(IF(OR($B987="",$U987=""),"",$B987+$U987/24),""))</f>
        <v/>
      </c>
      <c r="W987" s="25">
        <f>IF(COUNTA($A987:$R987)=0,"",IFERROR(IF($V987="","",IF(OR($K987="Closed",$K987="Canceled"),IF(IF($P987="",$Q987,$P987)&lt;=$V987,"Met","Missed"),IF('Settings'!$B$8&gt;$V987,"Overdue","Within Target"))),""))</f>
        <v/>
      </c>
      <c r="X987" s="46">
        <f>IF(COUNTA($A987:$R987)=0,"",IFERROR(ROUND($S987/60*'Settings'!$B$5,2),0))</f>
        <v/>
      </c>
      <c r="Y987" s="46">
        <f>IF(COUNTA($A987:$R987)=0,"",IFERROR($R987+$X987,0))</f>
        <v/>
      </c>
      <c r="Z987" s="25">
        <f>IF(COUNTA($A987:$R987)=0,"",IFERROR(IF(OR($K987="Closed",$K987="Canceled"),"No",IF($O987="","Missing Due Date",IF(INT($O987)&lt;INT('Settings'!$B$8),"Overdue",IF(INT($O987)=INT('Settings'!$B$8),"Due Today",IF(INT($O987)&lt;=INT('Settings'!$B$8)+'Settings'!$B$6,"Due Soon","Upcoming"))))),"Check date"))</f>
        <v/>
      </c>
      <c r="AA987" s="27">
        <f>IF(COUNTA($A987:$R987)=0,"",IF($A987="","Missing ID",IF(COUNTIF($A$5:$A$1004,$A987)&gt;1,"Duplicate ID",IF(OR($B987="",$C987="",$D987="",$H987="",$I987="",$K987="",$L987="",$Q987=""),"Missing required field",IF(AND($K987="Closed",$P987=""),"Closed without Resolved At",IF(AND($P987&lt;&gt;"",$P987&lt;$B987),"Resolved before Reported",IF(AND($Q987&lt;&gt;"",$Q987&lt;$B987),"Last Updated before Reported","OK")))))))</f>
        <v/>
      </c>
    </row>
    <row r="988">
      <c r="A988" s="17" t="n"/>
      <c r="B988" s="41" t="n"/>
      <c r="C988" s="42" t="n"/>
      <c r="D988" s="17" t="n"/>
      <c r="E988" s="20" t="n"/>
      <c r="F988" s="17" t="n"/>
      <c r="G988" s="17" t="n"/>
      <c r="H988" s="17" t="n"/>
      <c r="I988" s="17" t="n"/>
      <c r="J988" s="41" t="n"/>
      <c r="K988" s="17" t="n"/>
      <c r="L988" s="17" t="n"/>
      <c r="M988" s="17" t="n"/>
      <c r="N988" s="20" t="n"/>
      <c r="O988" s="42" t="n"/>
      <c r="P988" s="41" t="n"/>
      <c r="Q988" s="41" t="n"/>
      <c r="R988" s="43" t="n"/>
      <c r="S988" s="22">
        <f>IF(COUNTA($A988:$R988)=0,"",IFERROR(IF($J988="","",MAX(0,ROUND((IF(OR($K988="Closed",$K988="Canceled"),IF($P988="",$Q988,$P988),'Settings'!$B$8)-$J988)*1440,0))),""))</f>
        <v/>
      </c>
      <c r="T988" s="44">
        <f>IF(COUNTA($A988:$R988)=0,"",IFERROR(IF($B988="","",MAX(0,ROUND((IF(OR($K988="Closed",$K988="Canceled"),IF($P988="",$Q988,$P988),'Settings'!$B$8)-$B988)*24,1))),""))</f>
        <v/>
      </c>
      <c r="U988" s="44">
        <f>IF(COUNTA($A988:$R988)=0,"",IFERROR(VLOOKUP($I988,'Settings'!$A$12:$B$15,2,FALSE),""))</f>
        <v/>
      </c>
      <c r="V988" s="45">
        <f>IF(COUNTA($A988:$R988)=0,"",IFERROR(IF(OR($B988="",$U988=""),"",$B988+$U988/24),""))</f>
        <v/>
      </c>
      <c r="W988" s="25">
        <f>IF(COUNTA($A988:$R988)=0,"",IFERROR(IF($V988="","",IF(OR($K988="Closed",$K988="Canceled"),IF(IF($P988="",$Q988,$P988)&lt;=$V988,"Met","Missed"),IF('Settings'!$B$8&gt;$V988,"Overdue","Within Target"))),""))</f>
        <v/>
      </c>
      <c r="X988" s="46">
        <f>IF(COUNTA($A988:$R988)=0,"",IFERROR(ROUND($S988/60*'Settings'!$B$5,2),0))</f>
        <v/>
      </c>
      <c r="Y988" s="46">
        <f>IF(COUNTA($A988:$R988)=0,"",IFERROR($R988+$X988,0))</f>
        <v/>
      </c>
      <c r="Z988" s="25">
        <f>IF(COUNTA($A988:$R988)=0,"",IFERROR(IF(OR($K988="Closed",$K988="Canceled"),"No",IF($O988="","Missing Due Date",IF(INT($O988)&lt;INT('Settings'!$B$8),"Overdue",IF(INT($O988)=INT('Settings'!$B$8),"Due Today",IF(INT($O988)&lt;=INT('Settings'!$B$8)+'Settings'!$B$6,"Due Soon","Upcoming"))))),"Check date"))</f>
        <v/>
      </c>
      <c r="AA988" s="27">
        <f>IF(COUNTA($A988:$R988)=0,"",IF($A988="","Missing ID",IF(COUNTIF($A$5:$A$1004,$A988)&gt;1,"Duplicate ID",IF(OR($B988="",$C988="",$D988="",$H988="",$I988="",$K988="",$L988="",$Q988=""),"Missing required field",IF(AND($K988="Closed",$P988=""),"Closed without Resolved At",IF(AND($P988&lt;&gt;"",$P988&lt;$B988),"Resolved before Reported",IF(AND($Q988&lt;&gt;"",$Q988&lt;$B988),"Last Updated before Reported","OK")))))))</f>
        <v/>
      </c>
    </row>
    <row r="989">
      <c r="A989" s="17" t="n"/>
      <c r="B989" s="41" t="n"/>
      <c r="C989" s="42" t="n"/>
      <c r="D989" s="17" t="n"/>
      <c r="E989" s="20" t="n"/>
      <c r="F989" s="17" t="n"/>
      <c r="G989" s="17" t="n"/>
      <c r="H989" s="17" t="n"/>
      <c r="I989" s="17" t="n"/>
      <c r="J989" s="41" t="n"/>
      <c r="K989" s="17" t="n"/>
      <c r="L989" s="17" t="n"/>
      <c r="M989" s="17" t="n"/>
      <c r="N989" s="20" t="n"/>
      <c r="O989" s="42" t="n"/>
      <c r="P989" s="41" t="n"/>
      <c r="Q989" s="41" t="n"/>
      <c r="R989" s="43" t="n"/>
      <c r="S989" s="22">
        <f>IF(COUNTA($A989:$R989)=0,"",IFERROR(IF($J989="","",MAX(0,ROUND((IF(OR($K989="Closed",$K989="Canceled"),IF($P989="",$Q989,$P989),'Settings'!$B$8)-$J989)*1440,0))),""))</f>
        <v/>
      </c>
      <c r="T989" s="44">
        <f>IF(COUNTA($A989:$R989)=0,"",IFERROR(IF($B989="","",MAX(0,ROUND((IF(OR($K989="Closed",$K989="Canceled"),IF($P989="",$Q989,$P989),'Settings'!$B$8)-$B989)*24,1))),""))</f>
        <v/>
      </c>
      <c r="U989" s="44">
        <f>IF(COUNTA($A989:$R989)=0,"",IFERROR(VLOOKUP($I989,'Settings'!$A$12:$B$15,2,FALSE),""))</f>
        <v/>
      </c>
      <c r="V989" s="45">
        <f>IF(COUNTA($A989:$R989)=0,"",IFERROR(IF(OR($B989="",$U989=""),"",$B989+$U989/24),""))</f>
        <v/>
      </c>
      <c r="W989" s="25">
        <f>IF(COUNTA($A989:$R989)=0,"",IFERROR(IF($V989="","",IF(OR($K989="Closed",$K989="Canceled"),IF(IF($P989="",$Q989,$P989)&lt;=$V989,"Met","Missed"),IF('Settings'!$B$8&gt;$V989,"Overdue","Within Target"))),""))</f>
        <v/>
      </c>
      <c r="X989" s="46">
        <f>IF(COUNTA($A989:$R989)=0,"",IFERROR(ROUND($S989/60*'Settings'!$B$5,2),0))</f>
        <v/>
      </c>
      <c r="Y989" s="46">
        <f>IF(COUNTA($A989:$R989)=0,"",IFERROR($R989+$X989,0))</f>
        <v/>
      </c>
      <c r="Z989" s="25">
        <f>IF(COUNTA($A989:$R989)=0,"",IFERROR(IF(OR($K989="Closed",$K989="Canceled"),"No",IF($O989="","Missing Due Date",IF(INT($O989)&lt;INT('Settings'!$B$8),"Overdue",IF(INT($O989)=INT('Settings'!$B$8),"Due Today",IF(INT($O989)&lt;=INT('Settings'!$B$8)+'Settings'!$B$6,"Due Soon","Upcoming"))))),"Check date"))</f>
        <v/>
      </c>
      <c r="AA989" s="27">
        <f>IF(COUNTA($A989:$R989)=0,"",IF($A989="","Missing ID",IF(COUNTIF($A$5:$A$1004,$A989)&gt;1,"Duplicate ID",IF(OR($B989="",$C989="",$D989="",$H989="",$I989="",$K989="",$L989="",$Q989=""),"Missing required field",IF(AND($K989="Closed",$P989=""),"Closed without Resolved At",IF(AND($P989&lt;&gt;"",$P989&lt;$B989),"Resolved before Reported",IF(AND($Q989&lt;&gt;"",$Q989&lt;$B989),"Last Updated before Reported","OK")))))))</f>
        <v/>
      </c>
    </row>
    <row r="990">
      <c r="A990" s="17" t="n"/>
      <c r="B990" s="41" t="n"/>
      <c r="C990" s="42" t="n"/>
      <c r="D990" s="17" t="n"/>
      <c r="E990" s="20" t="n"/>
      <c r="F990" s="17" t="n"/>
      <c r="G990" s="17" t="n"/>
      <c r="H990" s="17" t="n"/>
      <c r="I990" s="17" t="n"/>
      <c r="J990" s="41" t="n"/>
      <c r="K990" s="17" t="n"/>
      <c r="L990" s="17" t="n"/>
      <c r="M990" s="17" t="n"/>
      <c r="N990" s="20" t="n"/>
      <c r="O990" s="42" t="n"/>
      <c r="P990" s="41" t="n"/>
      <c r="Q990" s="41" t="n"/>
      <c r="R990" s="43" t="n"/>
      <c r="S990" s="22">
        <f>IF(COUNTA($A990:$R990)=0,"",IFERROR(IF($J990="","",MAX(0,ROUND((IF(OR($K990="Closed",$K990="Canceled"),IF($P990="",$Q990,$P990),'Settings'!$B$8)-$J990)*1440,0))),""))</f>
        <v/>
      </c>
      <c r="T990" s="44">
        <f>IF(COUNTA($A990:$R990)=0,"",IFERROR(IF($B990="","",MAX(0,ROUND((IF(OR($K990="Closed",$K990="Canceled"),IF($P990="",$Q990,$P990),'Settings'!$B$8)-$B990)*24,1))),""))</f>
        <v/>
      </c>
      <c r="U990" s="44">
        <f>IF(COUNTA($A990:$R990)=0,"",IFERROR(VLOOKUP($I990,'Settings'!$A$12:$B$15,2,FALSE),""))</f>
        <v/>
      </c>
      <c r="V990" s="45">
        <f>IF(COUNTA($A990:$R990)=0,"",IFERROR(IF(OR($B990="",$U990=""),"",$B990+$U990/24),""))</f>
        <v/>
      </c>
      <c r="W990" s="25">
        <f>IF(COUNTA($A990:$R990)=0,"",IFERROR(IF($V990="","",IF(OR($K990="Closed",$K990="Canceled"),IF(IF($P990="",$Q990,$P990)&lt;=$V990,"Met","Missed"),IF('Settings'!$B$8&gt;$V990,"Overdue","Within Target"))),""))</f>
        <v/>
      </c>
      <c r="X990" s="46">
        <f>IF(COUNTA($A990:$R990)=0,"",IFERROR(ROUND($S990/60*'Settings'!$B$5,2),0))</f>
        <v/>
      </c>
      <c r="Y990" s="46">
        <f>IF(COUNTA($A990:$R990)=0,"",IFERROR($R990+$X990,0))</f>
        <v/>
      </c>
      <c r="Z990" s="25">
        <f>IF(COUNTA($A990:$R990)=0,"",IFERROR(IF(OR($K990="Closed",$K990="Canceled"),"No",IF($O990="","Missing Due Date",IF(INT($O990)&lt;INT('Settings'!$B$8),"Overdue",IF(INT($O990)=INT('Settings'!$B$8),"Due Today",IF(INT($O990)&lt;=INT('Settings'!$B$8)+'Settings'!$B$6,"Due Soon","Upcoming"))))),"Check date"))</f>
        <v/>
      </c>
      <c r="AA990" s="27">
        <f>IF(COUNTA($A990:$R990)=0,"",IF($A990="","Missing ID",IF(COUNTIF($A$5:$A$1004,$A990)&gt;1,"Duplicate ID",IF(OR($B990="",$C990="",$D990="",$H990="",$I990="",$K990="",$L990="",$Q990=""),"Missing required field",IF(AND($K990="Closed",$P990=""),"Closed without Resolved At",IF(AND($P990&lt;&gt;"",$P990&lt;$B990),"Resolved before Reported",IF(AND($Q990&lt;&gt;"",$Q990&lt;$B990),"Last Updated before Reported","OK")))))))</f>
        <v/>
      </c>
    </row>
    <row r="991">
      <c r="A991" s="17" t="n"/>
      <c r="B991" s="41" t="n"/>
      <c r="C991" s="42" t="n"/>
      <c r="D991" s="17" t="n"/>
      <c r="E991" s="20" t="n"/>
      <c r="F991" s="17" t="n"/>
      <c r="G991" s="17" t="n"/>
      <c r="H991" s="17" t="n"/>
      <c r="I991" s="17" t="n"/>
      <c r="J991" s="41" t="n"/>
      <c r="K991" s="17" t="n"/>
      <c r="L991" s="17" t="n"/>
      <c r="M991" s="17" t="n"/>
      <c r="N991" s="20" t="n"/>
      <c r="O991" s="42" t="n"/>
      <c r="P991" s="41" t="n"/>
      <c r="Q991" s="41" t="n"/>
      <c r="R991" s="43" t="n"/>
      <c r="S991" s="22">
        <f>IF(COUNTA($A991:$R991)=0,"",IFERROR(IF($J991="","",MAX(0,ROUND((IF(OR($K991="Closed",$K991="Canceled"),IF($P991="",$Q991,$P991),'Settings'!$B$8)-$J991)*1440,0))),""))</f>
        <v/>
      </c>
      <c r="T991" s="44">
        <f>IF(COUNTA($A991:$R991)=0,"",IFERROR(IF($B991="","",MAX(0,ROUND((IF(OR($K991="Closed",$K991="Canceled"),IF($P991="",$Q991,$P991),'Settings'!$B$8)-$B991)*24,1))),""))</f>
        <v/>
      </c>
      <c r="U991" s="44">
        <f>IF(COUNTA($A991:$R991)=0,"",IFERROR(VLOOKUP($I991,'Settings'!$A$12:$B$15,2,FALSE),""))</f>
        <v/>
      </c>
      <c r="V991" s="45">
        <f>IF(COUNTA($A991:$R991)=0,"",IFERROR(IF(OR($B991="",$U991=""),"",$B991+$U991/24),""))</f>
        <v/>
      </c>
      <c r="W991" s="25">
        <f>IF(COUNTA($A991:$R991)=0,"",IFERROR(IF($V991="","",IF(OR($K991="Closed",$K991="Canceled"),IF(IF($P991="",$Q991,$P991)&lt;=$V991,"Met","Missed"),IF('Settings'!$B$8&gt;$V991,"Overdue","Within Target"))),""))</f>
        <v/>
      </c>
      <c r="X991" s="46">
        <f>IF(COUNTA($A991:$R991)=0,"",IFERROR(ROUND($S991/60*'Settings'!$B$5,2),0))</f>
        <v/>
      </c>
      <c r="Y991" s="46">
        <f>IF(COUNTA($A991:$R991)=0,"",IFERROR($R991+$X991,0))</f>
        <v/>
      </c>
      <c r="Z991" s="25">
        <f>IF(COUNTA($A991:$R991)=0,"",IFERROR(IF(OR($K991="Closed",$K991="Canceled"),"No",IF($O991="","Missing Due Date",IF(INT($O991)&lt;INT('Settings'!$B$8),"Overdue",IF(INT($O991)=INT('Settings'!$B$8),"Due Today",IF(INT($O991)&lt;=INT('Settings'!$B$8)+'Settings'!$B$6,"Due Soon","Upcoming"))))),"Check date"))</f>
        <v/>
      </c>
      <c r="AA991" s="27">
        <f>IF(COUNTA($A991:$R991)=0,"",IF($A991="","Missing ID",IF(COUNTIF($A$5:$A$1004,$A991)&gt;1,"Duplicate ID",IF(OR($B991="",$C991="",$D991="",$H991="",$I991="",$K991="",$L991="",$Q991=""),"Missing required field",IF(AND($K991="Closed",$P991=""),"Closed without Resolved At",IF(AND($P991&lt;&gt;"",$P991&lt;$B991),"Resolved before Reported",IF(AND($Q991&lt;&gt;"",$Q991&lt;$B991),"Last Updated before Reported","OK")))))))</f>
        <v/>
      </c>
    </row>
    <row r="992">
      <c r="A992" s="17" t="n"/>
      <c r="B992" s="41" t="n"/>
      <c r="C992" s="42" t="n"/>
      <c r="D992" s="17" t="n"/>
      <c r="E992" s="20" t="n"/>
      <c r="F992" s="17" t="n"/>
      <c r="G992" s="17" t="n"/>
      <c r="H992" s="17" t="n"/>
      <c r="I992" s="17" t="n"/>
      <c r="J992" s="41" t="n"/>
      <c r="K992" s="17" t="n"/>
      <c r="L992" s="17" t="n"/>
      <c r="M992" s="17" t="n"/>
      <c r="N992" s="20" t="n"/>
      <c r="O992" s="42" t="n"/>
      <c r="P992" s="41" t="n"/>
      <c r="Q992" s="41" t="n"/>
      <c r="R992" s="43" t="n"/>
      <c r="S992" s="22">
        <f>IF(COUNTA($A992:$R992)=0,"",IFERROR(IF($J992="","",MAX(0,ROUND((IF(OR($K992="Closed",$K992="Canceled"),IF($P992="",$Q992,$P992),'Settings'!$B$8)-$J992)*1440,0))),""))</f>
        <v/>
      </c>
      <c r="T992" s="44">
        <f>IF(COUNTA($A992:$R992)=0,"",IFERROR(IF($B992="","",MAX(0,ROUND((IF(OR($K992="Closed",$K992="Canceled"),IF($P992="",$Q992,$P992),'Settings'!$B$8)-$B992)*24,1))),""))</f>
        <v/>
      </c>
      <c r="U992" s="44">
        <f>IF(COUNTA($A992:$R992)=0,"",IFERROR(VLOOKUP($I992,'Settings'!$A$12:$B$15,2,FALSE),""))</f>
        <v/>
      </c>
      <c r="V992" s="45">
        <f>IF(COUNTA($A992:$R992)=0,"",IFERROR(IF(OR($B992="",$U992=""),"",$B992+$U992/24),""))</f>
        <v/>
      </c>
      <c r="W992" s="25">
        <f>IF(COUNTA($A992:$R992)=0,"",IFERROR(IF($V992="","",IF(OR($K992="Closed",$K992="Canceled"),IF(IF($P992="",$Q992,$P992)&lt;=$V992,"Met","Missed"),IF('Settings'!$B$8&gt;$V992,"Overdue","Within Target"))),""))</f>
        <v/>
      </c>
      <c r="X992" s="46">
        <f>IF(COUNTA($A992:$R992)=0,"",IFERROR(ROUND($S992/60*'Settings'!$B$5,2),0))</f>
        <v/>
      </c>
      <c r="Y992" s="46">
        <f>IF(COUNTA($A992:$R992)=0,"",IFERROR($R992+$X992,0))</f>
        <v/>
      </c>
      <c r="Z992" s="25">
        <f>IF(COUNTA($A992:$R992)=0,"",IFERROR(IF(OR($K992="Closed",$K992="Canceled"),"No",IF($O992="","Missing Due Date",IF(INT($O992)&lt;INT('Settings'!$B$8),"Overdue",IF(INT($O992)=INT('Settings'!$B$8),"Due Today",IF(INT($O992)&lt;=INT('Settings'!$B$8)+'Settings'!$B$6,"Due Soon","Upcoming"))))),"Check date"))</f>
        <v/>
      </c>
      <c r="AA992" s="27">
        <f>IF(COUNTA($A992:$R992)=0,"",IF($A992="","Missing ID",IF(COUNTIF($A$5:$A$1004,$A992)&gt;1,"Duplicate ID",IF(OR($B992="",$C992="",$D992="",$H992="",$I992="",$K992="",$L992="",$Q992=""),"Missing required field",IF(AND($K992="Closed",$P992=""),"Closed without Resolved At",IF(AND($P992&lt;&gt;"",$P992&lt;$B992),"Resolved before Reported",IF(AND($Q992&lt;&gt;"",$Q992&lt;$B992),"Last Updated before Reported","OK")))))))</f>
        <v/>
      </c>
    </row>
    <row r="993">
      <c r="A993" s="17" t="n"/>
      <c r="B993" s="41" t="n"/>
      <c r="C993" s="42" t="n"/>
      <c r="D993" s="17" t="n"/>
      <c r="E993" s="20" t="n"/>
      <c r="F993" s="17" t="n"/>
      <c r="G993" s="17" t="n"/>
      <c r="H993" s="17" t="n"/>
      <c r="I993" s="17" t="n"/>
      <c r="J993" s="41" t="n"/>
      <c r="K993" s="17" t="n"/>
      <c r="L993" s="17" t="n"/>
      <c r="M993" s="17" t="n"/>
      <c r="N993" s="20" t="n"/>
      <c r="O993" s="42" t="n"/>
      <c r="P993" s="41" t="n"/>
      <c r="Q993" s="41" t="n"/>
      <c r="R993" s="43" t="n"/>
      <c r="S993" s="22">
        <f>IF(COUNTA($A993:$R993)=0,"",IFERROR(IF($J993="","",MAX(0,ROUND((IF(OR($K993="Closed",$K993="Canceled"),IF($P993="",$Q993,$P993),'Settings'!$B$8)-$J993)*1440,0))),""))</f>
        <v/>
      </c>
      <c r="T993" s="44">
        <f>IF(COUNTA($A993:$R993)=0,"",IFERROR(IF($B993="","",MAX(0,ROUND((IF(OR($K993="Closed",$K993="Canceled"),IF($P993="",$Q993,$P993),'Settings'!$B$8)-$B993)*24,1))),""))</f>
        <v/>
      </c>
      <c r="U993" s="44">
        <f>IF(COUNTA($A993:$R993)=0,"",IFERROR(VLOOKUP($I993,'Settings'!$A$12:$B$15,2,FALSE),""))</f>
        <v/>
      </c>
      <c r="V993" s="45">
        <f>IF(COUNTA($A993:$R993)=0,"",IFERROR(IF(OR($B993="",$U993=""),"",$B993+$U993/24),""))</f>
        <v/>
      </c>
      <c r="W993" s="25">
        <f>IF(COUNTA($A993:$R993)=0,"",IFERROR(IF($V993="","",IF(OR($K993="Closed",$K993="Canceled"),IF(IF($P993="",$Q993,$P993)&lt;=$V993,"Met","Missed"),IF('Settings'!$B$8&gt;$V993,"Overdue","Within Target"))),""))</f>
        <v/>
      </c>
      <c r="X993" s="46">
        <f>IF(COUNTA($A993:$R993)=0,"",IFERROR(ROUND($S993/60*'Settings'!$B$5,2),0))</f>
        <v/>
      </c>
      <c r="Y993" s="46">
        <f>IF(COUNTA($A993:$R993)=0,"",IFERROR($R993+$X993,0))</f>
        <v/>
      </c>
      <c r="Z993" s="25">
        <f>IF(COUNTA($A993:$R993)=0,"",IFERROR(IF(OR($K993="Closed",$K993="Canceled"),"No",IF($O993="","Missing Due Date",IF(INT($O993)&lt;INT('Settings'!$B$8),"Overdue",IF(INT($O993)=INT('Settings'!$B$8),"Due Today",IF(INT($O993)&lt;=INT('Settings'!$B$8)+'Settings'!$B$6,"Due Soon","Upcoming"))))),"Check date"))</f>
        <v/>
      </c>
      <c r="AA993" s="27">
        <f>IF(COUNTA($A993:$R993)=0,"",IF($A993="","Missing ID",IF(COUNTIF($A$5:$A$1004,$A993)&gt;1,"Duplicate ID",IF(OR($B993="",$C993="",$D993="",$H993="",$I993="",$K993="",$L993="",$Q993=""),"Missing required field",IF(AND($K993="Closed",$P993=""),"Closed without Resolved At",IF(AND($P993&lt;&gt;"",$P993&lt;$B993),"Resolved before Reported",IF(AND($Q993&lt;&gt;"",$Q993&lt;$B993),"Last Updated before Reported","OK")))))))</f>
        <v/>
      </c>
    </row>
    <row r="994">
      <c r="A994" s="17" t="n"/>
      <c r="B994" s="41" t="n"/>
      <c r="C994" s="42" t="n"/>
      <c r="D994" s="17" t="n"/>
      <c r="E994" s="20" t="n"/>
      <c r="F994" s="17" t="n"/>
      <c r="G994" s="17" t="n"/>
      <c r="H994" s="17" t="n"/>
      <c r="I994" s="17" t="n"/>
      <c r="J994" s="41" t="n"/>
      <c r="K994" s="17" t="n"/>
      <c r="L994" s="17" t="n"/>
      <c r="M994" s="17" t="n"/>
      <c r="N994" s="20" t="n"/>
      <c r="O994" s="42" t="n"/>
      <c r="P994" s="41" t="n"/>
      <c r="Q994" s="41" t="n"/>
      <c r="R994" s="43" t="n"/>
      <c r="S994" s="22">
        <f>IF(COUNTA($A994:$R994)=0,"",IFERROR(IF($J994="","",MAX(0,ROUND((IF(OR($K994="Closed",$K994="Canceled"),IF($P994="",$Q994,$P994),'Settings'!$B$8)-$J994)*1440,0))),""))</f>
        <v/>
      </c>
      <c r="T994" s="44">
        <f>IF(COUNTA($A994:$R994)=0,"",IFERROR(IF($B994="","",MAX(0,ROUND((IF(OR($K994="Closed",$K994="Canceled"),IF($P994="",$Q994,$P994),'Settings'!$B$8)-$B994)*24,1))),""))</f>
        <v/>
      </c>
      <c r="U994" s="44">
        <f>IF(COUNTA($A994:$R994)=0,"",IFERROR(VLOOKUP($I994,'Settings'!$A$12:$B$15,2,FALSE),""))</f>
        <v/>
      </c>
      <c r="V994" s="45">
        <f>IF(COUNTA($A994:$R994)=0,"",IFERROR(IF(OR($B994="",$U994=""),"",$B994+$U994/24),""))</f>
        <v/>
      </c>
      <c r="W994" s="25">
        <f>IF(COUNTA($A994:$R994)=0,"",IFERROR(IF($V994="","",IF(OR($K994="Closed",$K994="Canceled"),IF(IF($P994="",$Q994,$P994)&lt;=$V994,"Met","Missed"),IF('Settings'!$B$8&gt;$V994,"Overdue","Within Target"))),""))</f>
        <v/>
      </c>
      <c r="X994" s="46">
        <f>IF(COUNTA($A994:$R994)=0,"",IFERROR(ROUND($S994/60*'Settings'!$B$5,2),0))</f>
        <v/>
      </c>
      <c r="Y994" s="46">
        <f>IF(COUNTA($A994:$R994)=0,"",IFERROR($R994+$X994,0))</f>
        <v/>
      </c>
      <c r="Z994" s="25">
        <f>IF(COUNTA($A994:$R994)=0,"",IFERROR(IF(OR($K994="Closed",$K994="Canceled"),"No",IF($O994="","Missing Due Date",IF(INT($O994)&lt;INT('Settings'!$B$8),"Overdue",IF(INT($O994)=INT('Settings'!$B$8),"Due Today",IF(INT($O994)&lt;=INT('Settings'!$B$8)+'Settings'!$B$6,"Due Soon","Upcoming"))))),"Check date"))</f>
        <v/>
      </c>
      <c r="AA994" s="27">
        <f>IF(COUNTA($A994:$R994)=0,"",IF($A994="","Missing ID",IF(COUNTIF($A$5:$A$1004,$A994)&gt;1,"Duplicate ID",IF(OR($B994="",$C994="",$D994="",$H994="",$I994="",$K994="",$L994="",$Q994=""),"Missing required field",IF(AND($K994="Closed",$P994=""),"Closed without Resolved At",IF(AND($P994&lt;&gt;"",$P994&lt;$B994),"Resolved before Reported",IF(AND($Q994&lt;&gt;"",$Q994&lt;$B994),"Last Updated before Reported","OK")))))))</f>
        <v/>
      </c>
    </row>
    <row r="995">
      <c r="A995" s="17" t="n"/>
      <c r="B995" s="41" t="n"/>
      <c r="C995" s="42" t="n"/>
      <c r="D995" s="17" t="n"/>
      <c r="E995" s="20" t="n"/>
      <c r="F995" s="17" t="n"/>
      <c r="G995" s="17" t="n"/>
      <c r="H995" s="17" t="n"/>
      <c r="I995" s="17" t="n"/>
      <c r="J995" s="41" t="n"/>
      <c r="K995" s="17" t="n"/>
      <c r="L995" s="17" t="n"/>
      <c r="M995" s="17" t="n"/>
      <c r="N995" s="20" t="n"/>
      <c r="O995" s="42" t="n"/>
      <c r="P995" s="41" t="n"/>
      <c r="Q995" s="41" t="n"/>
      <c r="R995" s="43" t="n"/>
      <c r="S995" s="22">
        <f>IF(COUNTA($A995:$R995)=0,"",IFERROR(IF($J995="","",MAX(0,ROUND((IF(OR($K995="Closed",$K995="Canceled"),IF($P995="",$Q995,$P995),'Settings'!$B$8)-$J995)*1440,0))),""))</f>
        <v/>
      </c>
      <c r="T995" s="44">
        <f>IF(COUNTA($A995:$R995)=0,"",IFERROR(IF($B995="","",MAX(0,ROUND((IF(OR($K995="Closed",$K995="Canceled"),IF($P995="",$Q995,$P995),'Settings'!$B$8)-$B995)*24,1))),""))</f>
        <v/>
      </c>
      <c r="U995" s="44">
        <f>IF(COUNTA($A995:$R995)=0,"",IFERROR(VLOOKUP($I995,'Settings'!$A$12:$B$15,2,FALSE),""))</f>
        <v/>
      </c>
      <c r="V995" s="45">
        <f>IF(COUNTA($A995:$R995)=0,"",IFERROR(IF(OR($B995="",$U995=""),"",$B995+$U995/24),""))</f>
        <v/>
      </c>
      <c r="W995" s="25">
        <f>IF(COUNTA($A995:$R995)=0,"",IFERROR(IF($V995="","",IF(OR($K995="Closed",$K995="Canceled"),IF(IF($P995="",$Q995,$P995)&lt;=$V995,"Met","Missed"),IF('Settings'!$B$8&gt;$V995,"Overdue","Within Target"))),""))</f>
        <v/>
      </c>
      <c r="X995" s="46">
        <f>IF(COUNTA($A995:$R995)=0,"",IFERROR(ROUND($S995/60*'Settings'!$B$5,2),0))</f>
        <v/>
      </c>
      <c r="Y995" s="46">
        <f>IF(COUNTA($A995:$R995)=0,"",IFERROR($R995+$X995,0))</f>
        <v/>
      </c>
      <c r="Z995" s="25">
        <f>IF(COUNTA($A995:$R995)=0,"",IFERROR(IF(OR($K995="Closed",$K995="Canceled"),"No",IF($O995="","Missing Due Date",IF(INT($O995)&lt;INT('Settings'!$B$8),"Overdue",IF(INT($O995)=INT('Settings'!$B$8),"Due Today",IF(INT($O995)&lt;=INT('Settings'!$B$8)+'Settings'!$B$6,"Due Soon","Upcoming"))))),"Check date"))</f>
        <v/>
      </c>
      <c r="AA995" s="27">
        <f>IF(COUNTA($A995:$R995)=0,"",IF($A995="","Missing ID",IF(COUNTIF($A$5:$A$1004,$A995)&gt;1,"Duplicate ID",IF(OR($B995="",$C995="",$D995="",$H995="",$I995="",$K995="",$L995="",$Q995=""),"Missing required field",IF(AND($K995="Closed",$P995=""),"Closed without Resolved At",IF(AND($P995&lt;&gt;"",$P995&lt;$B995),"Resolved before Reported",IF(AND($Q995&lt;&gt;"",$Q995&lt;$B995),"Last Updated before Reported","OK")))))))</f>
        <v/>
      </c>
    </row>
    <row r="996">
      <c r="A996" s="17" t="n"/>
      <c r="B996" s="41" t="n"/>
      <c r="C996" s="42" t="n"/>
      <c r="D996" s="17" t="n"/>
      <c r="E996" s="20" t="n"/>
      <c r="F996" s="17" t="n"/>
      <c r="G996" s="17" t="n"/>
      <c r="H996" s="17" t="n"/>
      <c r="I996" s="17" t="n"/>
      <c r="J996" s="41" t="n"/>
      <c r="K996" s="17" t="n"/>
      <c r="L996" s="17" t="n"/>
      <c r="M996" s="17" t="n"/>
      <c r="N996" s="20" t="n"/>
      <c r="O996" s="42" t="n"/>
      <c r="P996" s="41" t="n"/>
      <c r="Q996" s="41" t="n"/>
      <c r="R996" s="43" t="n"/>
      <c r="S996" s="22">
        <f>IF(COUNTA($A996:$R996)=0,"",IFERROR(IF($J996="","",MAX(0,ROUND((IF(OR($K996="Closed",$K996="Canceled"),IF($P996="",$Q996,$P996),'Settings'!$B$8)-$J996)*1440,0))),""))</f>
        <v/>
      </c>
      <c r="T996" s="44">
        <f>IF(COUNTA($A996:$R996)=0,"",IFERROR(IF($B996="","",MAX(0,ROUND((IF(OR($K996="Closed",$K996="Canceled"),IF($P996="",$Q996,$P996),'Settings'!$B$8)-$B996)*24,1))),""))</f>
        <v/>
      </c>
      <c r="U996" s="44">
        <f>IF(COUNTA($A996:$R996)=0,"",IFERROR(VLOOKUP($I996,'Settings'!$A$12:$B$15,2,FALSE),""))</f>
        <v/>
      </c>
      <c r="V996" s="45">
        <f>IF(COUNTA($A996:$R996)=0,"",IFERROR(IF(OR($B996="",$U996=""),"",$B996+$U996/24),""))</f>
        <v/>
      </c>
      <c r="W996" s="25">
        <f>IF(COUNTA($A996:$R996)=0,"",IFERROR(IF($V996="","",IF(OR($K996="Closed",$K996="Canceled"),IF(IF($P996="",$Q996,$P996)&lt;=$V996,"Met","Missed"),IF('Settings'!$B$8&gt;$V996,"Overdue","Within Target"))),""))</f>
        <v/>
      </c>
      <c r="X996" s="46">
        <f>IF(COUNTA($A996:$R996)=0,"",IFERROR(ROUND($S996/60*'Settings'!$B$5,2),0))</f>
        <v/>
      </c>
      <c r="Y996" s="46">
        <f>IF(COUNTA($A996:$R996)=0,"",IFERROR($R996+$X996,0))</f>
        <v/>
      </c>
      <c r="Z996" s="25">
        <f>IF(COUNTA($A996:$R996)=0,"",IFERROR(IF(OR($K996="Closed",$K996="Canceled"),"No",IF($O996="","Missing Due Date",IF(INT($O996)&lt;INT('Settings'!$B$8),"Overdue",IF(INT($O996)=INT('Settings'!$B$8),"Due Today",IF(INT($O996)&lt;=INT('Settings'!$B$8)+'Settings'!$B$6,"Due Soon","Upcoming"))))),"Check date"))</f>
        <v/>
      </c>
      <c r="AA996" s="27">
        <f>IF(COUNTA($A996:$R996)=0,"",IF($A996="","Missing ID",IF(COUNTIF($A$5:$A$1004,$A996)&gt;1,"Duplicate ID",IF(OR($B996="",$C996="",$D996="",$H996="",$I996="",$K996="",$L996="",$Q996=""),"Missing required field",IF(AND($K996="Closed",$P996=""),"Closed without Resolved At",IF(AND($P996&lt;&gt;"",$P996&lt;$B996),"Resolved before Reported",IF(AND($Q996&lt;&gt;"",$Q996&lt;$B996),"Last Updated before Reported","OK")))))))</f>
        <v/>
      </c>
    </row>
    <row r="997">
      <c r="A997" s="17" t="n"/>
      <c r="B997" s="41" t="n"/>
      <c r="C997" s="42" t="n"/>
      <c r="D997" s="17" t="n"/>
      <c r="E997" s="20" t="n"/>
      <c r="F997" s="17" t="n"/>
      <c r="G997" s="17" t="n"/>
      <c r="H997" s="17" t="n"/>
      <c r="I997" s="17" t="n"/>
      <c r="J997" s="41" t="n"/>
      <c r="K997" s="17" t="n"/>
      <c r="L997" s="17" t="n"/>
      <c r="M997" s="17" t="n"/>
      <c r="N997" s="20" t="n"/>
      <c r="O997" s="42" t="n"/>
      <c r="P997" s="41" t="n"/>
      <c r="Q997" s="41" t="n"/>
      <c r="R997" s="43" t="n"/>
      <c r="S997" s="22">
        <f>IF(COUNTA($A997:$R997)=0,"",IFERROR(IF($J997="","",MAX(0,ROUND((IF(OR($K997="Closed",$K997="Canceled"),IF($P997="",$Q997,$P997),'Settings'!$B$8)-$J997)*1440,0))),""))</f>
        <v/>
      </c>
      <c r="T997" s="44">
        <f>IF(COUNTA($A997:$R997)=0,"",IFERROR(IF($B997="","",MAX(0,ROUND((IF(OR($K997="Closed",$K997="Canceled"),IF($P997="",$Q997,$P997),'Settings'!$B$8)-$B997)*24,1))),""))</f>
        <v/>
      </c>
      <c r="U997" s="44">
        <f>IF(COUNTA($A997:$R997)=0,"",IFERROR(VLOOKUP($I997,'Settings'!$A$12:$B$15,2,FALSE),""))</f>
        <v/>
      </c>
      <c r="V997" s="45">
        <f>IF(COUNTA($A997:$R997)=0,"",IFERROR(IF(OR($B997="",$U997=""),"",$B997+$U997/24),""))</f>
        <v/>
      </c>
      <c r="W997" s="25">
        <f>IF(COUNTA($A997:$R997)=0,"",IFERROR(IF($V997="","",IF(OR($K997="Closed",$K997="Canceled"),IF(IF($P997="",$Q997,$P997)&lt;=$V997,"Met","Missed"),IF('Settings'!$B$8&gt;$V997,"Overdue","Within Target"))),""))</f>
        <v/>
      </c>
      <c r="X997" s="46">
        <f>IF(COUNTA($A997:$R997)=0,"",IFERROR(ROUND($S997/60*'Settings'!$B$5,2),0))</f>
        <v/>
      </c>
      <c r="Y997" s="46">
        <f>IF(COUNTA($A997:$R997)=0,"",IFERROR($R997+$X997,0))</f>
        <v/>
      </c>
      <c r="Z997" s="25">
        <f>IF(COUNTA($A997:$R997)=0,"",IFERROR(IF(OR($K997="Closed",$K997="Canceled"),"No",IF($O997="","Missing Due Date",IF(INT($O997)&lt;INT('Settings'!$B$8),"Overdue",IF(INT($O997)=INT('Settings'!$B$8),"Due Today",IF(INT($O997)&lt;=INT('Settings'!$B$8)+'Settings'!$B$6,"Due Soon","Upcoming"))))),"Check date"))</f>
        <v/>
      </c>
      <c r="AA997" s="27">
        <f>IF(COUNTA($A997:$R997)=0,"",IF($A997="","Missing ID",IF(COUNTIF($A$5:$A$1004,$A997)&gt;1,"Duplicate ID",IF(OR($B997="",$C997="",$D997="",$H997="",$I997="",$K997="",$L997="",$Q997=""),"Missing required field",IF(AND($K997="Closed",$P997=""),"Closed without Resolved At",IF(AND($P997&lt;&gt;"",$P997&lt;$B997),"Resolved before Reported",IF(AND($Q997&lt;&gt;"",$Q997&lt;$B997),"Last Updated before Reported","OK")))))))</f>
        <v/>
      </c>
    </row>
    <row r="998">
      <c r="A998" s="17" t="n"/>
      <c r="B998" s="41" t="n"/>
      <c r="C998" s="42" t="n"/>
      <c r="D998" s="17" t="n"/>
      <c r="E998" s="20" t="n"/>
      <c r="F998" s="17" t="n"/>
      <c r="G998" s="17" t="n"/>
      <c r="H998" s="17" t="n"/>
      <c r="I998" s="17" t="n"/>
      <c r="J998" s="41" t="n"/>
      <c r="K998" s="17" t="n"/>
      <c r="L998" s="17" t="n"/>
      <c r="M998" s="17" t="n"/>
      <c r="N998" s="20" t="n"/>
      <c r="O998" s="42" t="n"/>
      <c r="P998" s="41" t="n"/>
      <c r="Q998" s="41" t="n"/>
      <c r="R998" s="43" t="n"/>
      <c r="S998" s="22">
        <f>IF(COUNTA($A998:$R998)=0,"",IFERROR(IF($J998="","",MAX(0,ROUND((IF(OR($K998="Closed",$K998="Canceled"),IF($P998="",$Q998,$P998),'Settings'!$B$8)-$J998)*1440,0))),""))</f>
        <v/>
      </c>
      <c r="T998" s="44">
        <f>IF(COUNTA($A998:$R998)=0,"",IFERROR(IF($B998="","",MAX(0,ROUND((IF(OR($K998="Closed",$K998="Canceled"),IF($P998="",$Q998,$P998),'Settings'!$B$8)-$B998)*24,1))),""))</f>
        <v/>
      </c>
      <c r="U998" s="44">
        <f>IF(COUNTA($A998:$R998)=0,"",IFERROR(VLOOKUP($I998,'Settings'!$A$12:$B$15,2,FALSE),""))</f>
        <v/>
      </c>
      <c r="V998" s="45">
        <f>IF(COUNTA($A998:$R998)=0,"",IFERROR(IF(OR($B998="",$U998=""),"",$B998+$U998/24),""))</f>
        <v/>
      </c>
      <c r="W998" s="25">
        <f>IF(COUNTA($A998:$R998)=0,"",IFERROR(IF($V998="","",IF(OR($K998="Closed",$K998="Canceled"),IF(IF($P998="",$Q998,$P998)&lt;=$V998,"Met","Missed"),IF('Settings'!$B$8&gt;$V998,"Overdue","Within Target"))),""))</f>
        <v/>
      </c>
      <c r="X998" s="46">
        <f>IF(COUNTA($A998:$R998)=0,"",IFERROR(ROUND($S998/60*'Settings'!$B$5,2),0))</f>
        <v/>
      </c>
      <c r="Y998" s="46">
        <f>IF(COUNTA($A998:$R998)=0,"",IFERROR($R998+$X998,0))</f>
        <v/>
      </c>
      <c r="Z998" s="25">
        <f>IF(COUNTA($A998:$R998)=0,"",IFERROR(IF(OR($K998="Closed",$K998="Canceled"),"No",IF($O998="","Missing Due Date",IF(INT($O998)&lt;INT('Settings'!$B$8),"Overdue",IF(INT($O998)=INT('Settings'!$B$8),"Due Today",IF(INT($O998)&lt;=INT('Settings'!$B$8)+'Settings'!$B$6,"Due Soon","Upcoming"))))),"Check date"))</f>
        <v/>
      </c>
      <c r="AA998" s="27">
        <f>IF(COUNTA($A998:$R998)=0,"",IF($A998="","Missing ID",IF(COUNTIF($A$5:$A$1004,$A998)&gt;1,"Duplicate ID",IF(OR($B998="",$C998="",$D998="",$H998="",$I998="",$K998="",$L998="",$Q998=""),"Missing required field",IF(AND($K998="Closed",$P998=""),"Closed without Resolved At",IF(AND($P998&lt;&gt;"",$P998&lt;$B998),"Resolved before Reported",IF(AND($Q998&lt;&gt;"",$Q998&lt;$B998),"Last Updated before Reported","OK")))))))</f>
        <v/>
      </c>
    </row>
    <row r="999">
      <c r="A999" s="17" t="n"/>
      <c r="B999" s="41" t="n"/>
      <c r="C999" s="42" t="n"/>
      <c r="D999" s="17" t="n"/>
      <c r="E999" s="20" t="n"/>
      <c r="F999" s="17" t="n"/>
      <c r="G999" s="17" t="n"/>
      <c r="H999" s="17" t="n"/>
      <c r="I999" s="17" t="n"/>
      <c r="J999" s="41" t="n"/>
      <c r="K999" s="17" t="n"/>
      <c r="L999" s="17" t="n"/>
      <c r="M999" s="17" t="n"/>
      <c r="N999" s="20" t="n"/>
      <c r="O999" s="42" t="n"/>
      <c r="P999" s="41" t="n"/>
      <c r="Q999" s="41" t="n"/>
      <c r="R999" s="43" t="n"/>
      <c r="S999" s="22">
        <f>IF(COUNTA($A999:$R999)=0,"",IFERROR(IF($J999="","",MAX(0,ROUND((IF(OR($K999="Closed",$K999="Canceled"),IF($P999="",$Q999,$P999),'Settings'!$B$8)-$J999)*1440,0))),""))</f>
        <v/>
      </c>
      <c r="T999" s="44">
        <f>IF(COUNTA($A999:$R999)=0,"",IFERROR(IF($B999="","",MAX(0,ROUND((IF(OR($K999="Closed",$K999="Canceled"),IF($P999="",$Q999,$P999),'Settings'!$B$8)-$B999)*24,1))),""))</f>
        <v/>
      </c>
      <c r="U999" s="44">
        <f>IF(COUNTA($A999:$R999)=0,"",IFERROR(VLOOKUP($I999,'Settings'!$A$12:$B$15,2,FALSE),""))</f>
        <v/>
      </c>
      <c r="V999" s="45">
        <f>IF(COUNTA($A999:$R999)=0,"",IFERROR(IF(OR($B999="",$U999=""),"",$B999+$U999/24),""))</f>
        <v/>
      </c>
      <c r="W999" s="25">
        <f>IF(COUNTA($A999:$R999)=0,"",IFERROR(IF($V999="","",IF(OR($K999="Closed",$K999="Canceled"),IF(IF($P999="",$Q999,$P999)&lt;=$V999,"Met","Missed"),IF('Settings'!$B$8&gt;$V999,"Overdue","Within Target"))),""))</f>
        <v/>
      </c>
      <c r="X999" s="46">
        <f>IF(COUNTA($A999:$R999)=0,"",IFERROR(ROUND($S999/60*'Settings'!$B$5,2),0))</f>
        <v/>
      </c>
      <c r="Y999" s="46">
        <f>IF(COUNTA($A999:$R999)=0,"",IFERROR($R999+$X999,0))</f>
        <v/>
      </c>
      <c r="Z999" s="25">
        <f>IF(COUNTA($A999:$R999)=0,"",IFERROR(IF(OR($K999="Closed",$K999="Canceled"),"No",IF($O999="","Missing Due Date",IF(INT($O999)&lt;INT('Settings'!$B$8),"Overdue",IF(INT($O999)=INT('Settings'!$B$8),"Due Today",IF(INT($O999)&lt;=INT('Settings'!$B$8)+'Settings'!$B$6,"Due Soon","Upcoming"))))),"Check date"))</f>
        <v/>
      </c>
      <c r="AA999" s="27">
        <f>IF(COUNTA($A999:$R999)=0,"",IF($A999="","Missing ID",IF(COUNTIF($A$5:$A$1004,$A999)&gt;1,"Duplicate ID",IF(OR($B999="",$C999="",$D999="",$H999="",$I999="",$K999="",$L999="",$Q999=""),"Missing required field",IF(AND($K999="Closed",$P999=""),"Closed without Resolved At",IF(AND($P999&lt;&gt;"",$P999&lt;$B999),"Resolved before Reported",IF(AND($Q999&lt;&gt;"",$Q999&lt;$B999),"Last Updated before Reported","OK")))))))</f>
        <v/>
      </c>
    </row>
    <row r="1000">
      <c r="A1000" s="17" t="n"/>
      <c r="B1000" s="41" t="n"/>
      <c r="C1000" s="42" t="n"/>
      <c r="D1000" s="17" t="n"/>
      <c r="E1000" s="20" t="n"/>
      <c r="F1000" s="17" t="n"/>
      <c r="G1000" s="17" t="n"/>
      <c r="H1000" s="17" t="n"/>
      <c r="I1000" s="17" t="n"/>
      <c r="J1000" s="41" t="n"/>
      <c r="K1000" s="17" t="n"/>
      <c r="L1000" s="17" t="n"/>
      <c r="M1000" s="17" t="n"/>
      <c r="N1000" s="20" t="n"/>
      <c r="O1000" s="42" t="n"/>
      <c r="P1000" s="41" t="n"/>
      <c r="Q1000" s="41" t="n"/>
      <c r="R1000" s="43" t="n"/>
      <c r="S1000" s="22">
        <f>IF(COUNTA($A1000:$R1000)=0,"",IFERROR(IF($J1000="","",MAX(0,ROUND((IF(OR($K1000="Closed",$K1000="Canceled"),IF($P1000="",$Q1000,$P1000),'Settings'!$B$8)-$J1000)*1440,0))),""))</f>
        <v/>
      </c>
      <c r="T1000" s="44">
        <f>IF(COUNTA($A1000:$R1000)=0,"",IFERROR(IF($B1000="","",MAX(0,ROUND((IF(OR($K1000="Closed",$K1000="Canceled"),IF($P1000="",$Q1000,$P1000),'Settings'!$B$8)-$B1000)*24,1))),""))</f>
        <v/>
      </c>
      <c r="U1000" s="44">
        <f>IF(COUNTA($A1000:$R1000)=0,"",IFERROR(VLOOKUP($I1000,'Settings'!$A$12:$B$15,2,FALSE),""))</f>
        <v/>
      </c>
      <c r="V1000" s="45">
        <f>IF(COUNTA($A1000:$R1000)=0,"",IFERROR(IF(OR($B1000="",$U1000=""),"",$B1000+$U1000/24),""))</f>
        <v/>
      </c>
      <c r="W1000" s="25">
        <f>IF(COUNTA($A1000:$R1000)=0,"",IFERROR(IF($V1000="","",IF(OR($K1000="Closed",$K1000="Canceled"),IF(IF($P1000="",$Q1000,$P1000)&lt;=$V1000,"Met","Missed"),IF('Settings'!$B$8&gt;$V1000,"Overdue","Within Target"))),""))</f>
        <v/>
      </c>
      <c r="X1000" s="46">
        <f>IF(COUNTA($A1000:$R1000)=0,"",IFERROR(ROUND($S1000/60*'Settings'!$B$5,2),0))</f>
        <v/>
      </c>
      <c r="Y1000" s="46">
        <f>IF(COUNTA($A1000:$R1000)=0,"",IFERROR($R1000+$X1000,0))</f>
        <v/>
      </c>
      <c r="Z1000" s="25">
        <f>IF(COUNTA($A1000:$R1000)=0,"",IFERROR(IF(OR($K1000="Closed",$K1000="Canceled"),"No",IF($O1000="","Missing Due Date",IF(INT($O1000)&lt;INT('Settings'!$B$8),"Overdue",IF(INT($O1000)=INT('Settings'!$B$8),"Due Today",IF(INT($O1000)&lt;=INT('Settings'!$B$8)+'Settings'!$B$6,"Due Soon","Upcoming"))))),"Check date"))</f>
        <v/>
      </c>
      <c r="AA1000" s="27">
        <f>IF(COUNTA($A1000:$R1000)=0,"",IF($A1000="","Missing ID",IF(COUNTIF($A$5:$A$1004,$A1000)&gt;1,"Duplicate ID",IF(OR($B1000="",$C1000="",$D1000="",$H1000="",$I1000="",$K1000="",$L1000="",$Q1000=""),"Missing required field",IF(AND($K1000="Closed",$P1000=""),"Closed without Resolved At",IF(AND($P1000&lt;&gt;"",$P1000&lt;$B1000),"Resolved before Reported",IF(AND($Q1000&lt;&gt;"",$Q1000&lt;$B1000),"Last Updated before Reported","OK")))))))</f>
        <v/>
      </c>
    </row>
    <row r="1001">
      <c r="A1001" s="17" t="n"/>
      <c r="B1001" s="41" t="n"/>
      <c r="C1001" s="42" t="n"/>
      <c r="D1001" s="17" t="n"/>
      <c r="E1001" s="20" t="n"/>
      <c r="F1001" s="17" t="n"/>
      <c r="G1001" s="17" t="n"/>
      <c r="H1001" s="17" t="n"/>
      <c r="I1001" s="17" t="n"/>
      <c r="J1001" s="41" t="n"/>
      <c r="K1001" s="17" t="n"/>
      <c r="L1001" s="17" t="n"/>
      <c r="M1001" s="17" t="n"/>
      <c r="N1001" s="20" t="n"/>
      <c r="O1001" s="42" t="n"/>
      <c r="P1001" s="41" t="n"/>
      <c r="Q1001" s="41" t="n"/>
      <c r="R1001" s="43" t="n"/>
      <c r="S1001" s="22">
        <f>IF(COUNTA($A1001:$R1001)=0,"",IFERROR(IF($J1001="","",MAX(0,ROUND((IF(OR($K1001="Closed",$K1001="Canceled"),IF($P1001="",$Q1001,$P1001),'Settings'!$B$8)-$J1001)*1440,0))),""))</f>
        <v/>
      </c>
      <c r="T1001" s="44">
        <f>IF(COUNTA($A1001:$R1001)=0,"",IFERROR(IF($B1001="","",MAX(0,ROUND((IF(OR($K1001="Closed",$K1001="Canceled"),IF($P1001="",$Q1001,$P1001),'Settings'!$B$8)-$B1001)*24,1))),""))</f>
        <v/>
      </c>
      <c r="U1001" s="44">
        <f>IF(COUNTA($A1001:$R1001)=0,"",IFERROR(VLOOKUP($I1001,'Settings'!$A$12:$B$15,2,FALSE),""))</f>
        <v/>
      </c>
      <c r="V1001" s="45">
        <f>IF(COUNTA($A1001:$R1001)=0,"",IFERROR(IF(OR($B1001="",$U1001=""),"",$B1001+$U1001/24),""))</f>
        <v/>
      </c>
      <c r="W1001" s="25">
        <f>IF(COUNTA($A1001:$R1001)=0,"",IFERROR(IF($V1001="","",IF(OR($K1001="Closed",$K1001="Canceled"),IF(IF($P1001="",$Q1001,$P1001)&lt;=$V1001,"Met","Missed"),IF('Settings'!$B$8&gt;$V1001,"Overdue","Within Target"))),""))</f>
        <v/>
      </c>
      <c r="X1001" s="46">
        <f>IF(COUNTA($A1001:$R1001)=0,"",IFERROR(ROUND($S1001/60*'Settings'!$B$5,2),0))</f>
        <v/>
      </c>
      <c r="Y1001" s="46">
        <f>IF(COUNTA($A1001:$R1001)=0,"",IFERROR($R1001+$X1001,0))</f>
        <v/>
      </c>
      <c r="Z1001" s="25">
        <f>IF(COUNTA($A1001:$R1001)=0,"",IFERROR(IF(OR($K1001="Closed",$K1001="Canceled"),"No",IF($O1001="","Missing Due Date",IF(INT($O1001)&lt;INT('Settings'!$B$8),"Overdue",IF(INT($O1001)=INT('Settings'!$B$8),"Due Today",IF(INT($O1001)&lt;=INT('Settings'!$B$8)+'Settings'!$B$6,"Due Soon","Upcoming"))))),"Check date"))</f>
        <v/>
      </c>
      <c r="AA1001" s="27">
        <f>IF(COUNTA($A1001:$R1001)=0,"",IF($A1001="","Missing ID",IF(COUNTIF($A$5:$A$1004,$A1001)&gt;1,"Duplicate ID",IF(OR($B1001="",$C1001="",$D1001="",$H1001="",$I1001="",$K1001="",$L1001="",$Q1001=""),"Missing required field",IF(AND($K1001="Closed",$P1001=""),"Closed without Resolved At",IF(AND($P1001&lt;&gt;"",$P1001&lt;$B1001),"Resolved before Reported",IF(AND($Q1001&lt;&gt;"",$Q1001&lt;$B1001),"Last Updated before Reported","OK")))))))</f>
        <v/>
      </c>
    </row>
    <row r="1002">
      <c r="A1002" s="17" t="n"/>
      <c r="B1002" s="41" t="n"/>
      <c r="C1002" s="42" t="n"/>
      <c r="D1002" s="17" t="n"/>
      <c r="E1002" s="20" t="n"/>
      <c r="F1002" s="17" t="n"/>
      <c r="G1002" s="17" t="n"/>
      <c r="H1002" s="17" t="n"/>
      <c r="I1002" s="17" t="n"/>
      <c r="J1002" s="41" t="n"/>
      <c r="K1002" s="17" t="n"/>
      <c r="L1002" s="17" t="n"/>
      <c r="M1002" s="17" t="n"/>
      <c r="N1002" s="20" t="n"/>
      <c r="O1002" s="42" t="n"/>
      <c r="P1002" s="41" t="n"/>
      <c r="Q1002" s="41" t="n"/>
      <c r="R1002" s="43" t="n"/>
      <c r="S1002" s="22">
        <f>IF(COUNTA($A1002:$R1002)=0,"",IFERROR(IF($J1002="","",MAX(0,ROUND((IF(OR($K1002="Closed",$K1002="Canceled"),IF($P1002="",$Q1002,$P1002),'Settings'!$B$8)-$J1002)*1440,0))),""))</f>
        <v/>
      </c>
      <c r="T1002" s="44">
        <f>IF(COUNTA($A1002:$R1002)=0,"",IFERROR(IF($B1002="","",MAX(0,ROUND((IF(OR($K1002="Closed",$K1002="Canceled"),IF($P1002="",$Q1002,$P1002),'Settings'!$B$8)-$B1002)*24,1))),""))</f>
        <v/>
      </c>
      <c r="U1002" s="44">
        <f>IF(COUNTA($A1002:$R1002)=0,"",IFERROR(VLOOKUP($I1002,'Settings'!$A$12:$B$15,2,FALSE),""))</f>
        <v/>
      </c>
      <c r="V1002" s="45">
        <f>IF(COUNTA($A1002:$R1002)=0,"",IFERROR(IF(OR($B1002="",$U1002=""),"",$B1002+$U1002/24),""))</f>
        <v/>
      </c>
      <c r="W1002" s="25">
        <f>IF(COUNTA($A1002:$R1002)=0,"",IFERROR(IF($V1002="","",IF(OR($K1002="Closed",$K1002="Canceled"),IF(IF($P1002="",$Q1002,$P1002)&lt;=$V1002,"Met","Missed"),IF('Settings'!$B$8&gt;$V1002,"Overdue","Within Target"))),""))</f>
        <v/>
      </c>
      <c r="X1002" s="46">
        <f>IF(COUNTA($A1002:$R1002)=0,"",IFERROR(ROUND($S1002/60*'Settings'!$B$5,2),0))</f>
        <v/>
      </c>
      <c r="Y1002" s="46">
        <f>IF(COUNTA($A1002:$R1002)=0,"",IFERROR($R1002+$X1002,0))</f>
        <v/>
      </c>
      <c r="Z1002" s="25">
        <f>IF(COUNTA($A1002:$R1002)=0,"",IFERROR(IF(OR($K1002="Closed",$K1002="Canceled"),"No",IF($O1002="","Missing Due Date",IF(INT($O1002)&lt;INT('Settings'!$B$8),"Overdue",IF(INT($O1002)=INT('Settings'!$B$8),"Due Today",IF(INT($O1002)&lt;=INT('Settings'!$B$8)+'Settings'!$B$6,"Due Soon","Upcoming"))))),"Check date"))</f>
        <v/>
      </c>
      <c r="AA1002" s="27">
        <f>IF(COUNTA($A1002:$R1002)=0,"",IF($A1002="","Missing ID",IF(COUNTIF($A$5:$A$1004,$A1002)&gt;1,"Duplicate ID",IF(OR($B1002="",$C1002="",$D1002="",$H1002="",$I1002="",$K1002="",$L1002="",$Q1002=""),"Missing required field",IF(AND($K1002="Closed",$P1002=""),"Closed without Resolved At",IF(AND($P1002&lt;&gt;"",$P1002&lt;$B1002),"Resolved before Reported",IF(AND($Q1002&lt;&gt;"",$Q1002&lt;$B1002),"Last Updated before Reported","OK")))))))</f>
        <v/>
      </c>
    </row>
    <row r="1003">
      <c r="A1003" s="17" t="n"/>
      <c r="B1003" s="41" t="n"/>
      <c r="C1003" s="42" t="n"/>
      <c r="D1003" s="17" t="n"/>
      <c r="E1003" s="20" t="n"/>
      <c r="F1003" s="17" t="n"/>
      <c r="G1003" s="17" t="n"/>
      <c r="H1003" s="17" t="n"/>
      <c r="I1003" s="17" t="n"/>
      <c r="J1003" s="41" t="n"/>
      <c r="K1003" s="17" t="n"/>
      <c r="L1003" s="17" t="n"/>
      <c r="M1003" s="17" t="n"/>
      <c r="N1003" s="20" t="n"/>
      <c r="O1003" s="42" t="n"/>
      <c r="P1003" s="41" t="n"/>
      <c r="Q1003" s="41" t="n"/>
      <c r="R1003" s="43" t="n"/>
      <c r="S1003" s="22">
        <f>IF(COUNTA($A1003:$R1003)=0,"",IFERROR(IF($J1003="","",MAX(0,ROUND((IF(OR($K1003="Closed",$K1003="Canceled"),IF($P1003="",$Q1003,$P1003),'Settings'!$B$8)-$J1003)*1440,0))),""))</f>
        <v/>
      </c>
      <c r="T1003" s="44">
        <f>IF(COUNTA($A1003:$R1003)=0,"",IFERROR(IF($B1003="","",MAX(0,ROUND((IF(OR($K1003="Closed",$K1003="Canceled"),IF($P1003="",$Q1003,$P1003),'Settings'!$B$8)-$B1003)*24,1))),""))</f>
        <v/>
      </c>
      <c r="U1003" s="44">
        <f>IF(COUNTA($A1003:$R1003)=0,"",IFERROR(VLOOKUP($I1003,'Settings'!$A$12:$B$15,2,FALSE),""))</f>
        <v/>
      </c>
      <c r="V1003" s="45">
        <f>IF(COUNTA($A1003:$R1003)=0,"",IFERROR(IF(OR($B1003="",$U1003=""),"",$B1003+$U1003/24),""))</f>
        <v/>
      </c>
      <c r="W1003" s="25">
        <f>IF(COUNTA($A1003:$R1003)=0,"",IFERROR(IF($V1003="","",IF(OR($K1003="Closed",$K1003="Canceled"),IF(IF($P1003="",$Q1003,$P1003)&lt;=$V1003,"Met","Missed"),IF('Settings'!$B$8&gt;$V1003,"Overdue","Within Target"))),""))</f>
        <v/>
      </c>
      <c r="X1003" s="46">
        <f>IF(COUNTA($A1003:$R1003)=0,"",IFERROR(ROUND($S1003/60*'Settings'!$B$5,2),0))</f>
        <v/>
      </c>
      <c r="Y1003" s="46">
        <f>IF(COUNTA($A1003:$R1003)=0,"",IFERROR($R1003+$X1003,0))</f>
        <v/>
      </c>
      <c r="Z1003" s="25">
        <f>IF(COUNTA($A1003:$R1003)=0,"",IFERROR(IF(OR($K1003="Closed",$K1003="Canceled"),"No",IF($O1003="","Missing Due Date",IF(INT($O1003)&lt;INT('Settings'!$B$8),"Overdue",IF(INT($O1003)=INT('Settings'!$B$8),"Due Today",IF(INT($O1003)&lt;=INT('Settings'!$B$8)+'Settings'!$B$6,"Due Soon","Upcoming"))))),"Check date"))</f>
        <v/>
      </c>
      <c r="AA1003" s="27">
        <f>IF(COUNTA($A1003:$R1003)=0,"",IF($A1003="","Missing ID",IF(COUNTIF($A$5:$A$1004,$A1003)&gt;1,"Duplicate ID",IF(OR($B1003="",$C1003="",$D1003="",$H1003="",$I1003="",$K1003="",$L1003="",$Q1003=""),"Missing required field",IF(AND($K1003="Closed",$P1003=""),"Closed without Resolved At",IF(AND($P1003&lt;&gt;"",$P1003&lt;$B1003),"Resolved before Reported",IF(AND($Q1003&lt;&gt;"",$Q1003&lt;$B1003),"Last Updated before Reported","OK")))))))</f>
        <v/>
      </c>
    </row>
    <row r="1004">
      <c r="A1004" s="17" t="n"/>
      <c r="B1004" s="41" t="n"/>
      <c r="C1004" s="42" t="n"/>
      <c r="D1004" s="17" t="n"/>
      <c r="E1004" s="20" t="n"/>
      <c r="F1004" s="17" t="n"/>
      <c r="G1004" s="17" t="n"/>
      <c r="H1004" s="17" t="n"/>
      <c r="I1004" s="17" t="n"/>
      <c r="J1004" s="41" t="n"/>
      <c r="K1004" s="17" t="n"/>
      <c r="L1004" s="17" t="n"/>
      <c r="M1004" s="17" t="n"/>
      <c r="N1004" s="20" t="n"/>
      <c r="O1004" s="42" t="n"/>
      <c r="P1004" s="41" t="n"/>
      <c r="Q1004" s="41" t="n"/>
      <c r="R1004" s="43" t="n"/>
      <c r="S1004" s="22">
        <f>IF(COUNTA($A1004:$R1004)=0,"",IFERROR(IF($J1004="","",MAX(0,ROUND((IF(OR($K1004="Closed",$K1004="Canceled"),IF($P1004="",$Q1004,$P1004),'Settings'!$B$8)-$J1004)*1440,0))),""))</f>
        <v/>
      </c>
      <c r="T1004" s="44">
        <f>IF(COUNTA($A1004:$R1004)=0,"",IFERROR(IF($B1004="","",MAX(0,ROUND((IF(OR($K1004="Closed",$K1004="Canceled"),IF($P1004="",$Q1004,$P1004),'Settings'!$B$8)-$B1004)*24,1))),""))</f>
        <v/>
      </c>
      <c r="U1004" s="44">
        <f>IF(COUNTA($A1004:$R1004)=0,"",IFERROR(VLOOKUP($I1004,'Settings'!$A$12:$B$15,2,FALSE),""))</f>
        <v/>
      </c>
      <c r="V1004" s="45">
        <f>IF(COUNTA($A1004:$R1004)=0,"",IFERROR(IF(OR($B1004="",$U1004=""),"",$B1004+$U1004/24),""))</f>
        <v/>
      </c>
      <c r="W1004" s="25">
        <f>IF(COUNTA($A1004:$R1004)=0,"",IFERROR(IF($V1004="","",IF(OR($K1004="Closed",$K1004="Canceled"),IF(IF($P1004="",$Q1004,$P1004)&lt;=$V1004,"Met","Missed"),IF('Settings'!$B$8&gt;$V1004,"Overdue","Within Target"))),""))</f>
        <v/>
      </c>
      <c r="X1004" s="46">
        <f>IF(COUNTA($A1004:$R1004)=0,"",IFERROR(ROUND($S1004/60*'Settings'!$B$5,2),0))</f>
        <v/>
      </c>
      <c r="Y1004" s="46">
        <f>IF(COUNTA($A1004:$R1004)=0,"",IFERROR($R1004+$X1004,0))</f>
        <v/>
      </c>
      <c r="Z1004" s="25">
        <f>IF(COUNTA($A1004:$R1004)=0,"",IFERROR(IF(OR($K1004="Closed",$K1004="Canceled"),"No",IF($O1004="","Missing Due Date",IF(INT($O1004)&lt;INT('Settings'!$B$8),"Overdue",IF(INT($O1004)=INT('Settings'!$B$8),"Due Today",IF(INT($O1004)&lt;=INT('Settings'!$B$8)+'Settings'!$B$6,"Due Soon","Upcoming"))))),"Check date"))</f>
        <v/>
      </c>
      <c r="AA1004" s="27">
        <f>IF(COUNTA($A1004:$R1004)=0,"",IF($A1004="","Missing ID",IF(COUNTIF($A$5:$A$1004,$A1004)&gt;1,"Duplicate ID",IF(OR($B1004="",$C1004="",$D1004="",$H1004="",$I1004="",$K1004="",$L1004="",$Q1004=""),"Missing required field",IF(AND($K1004="Closed",$P1004=""),"Closed without Resolved At",IF(AND($P1004&lt;&gt;"",$P1004&lt;$B1004),"Resolved before Reported",IF(AND($Q1004&lt;&gt;"",$Q1004&lt;$B1004),"Last Updated before Reported","OK")))))))</f>
        <v/>
      </c>
    </row>
  </sheetData>
  <mergeCells count="1">
    <mergeCell ref="A1:AA1"/>
  </mergeCells>
  <conditionalFormatting sqref="I5:I1004">
    <cfRule type="expression" priority="1" dxfId="2">
      <formula>=$I5="Critical"</formula>
    </cfRule>
    <cfRule type="expression" priority="2" dxfId="1">
      <formula>=$I5="High"</formula>
    </cfRule>
    <cfRule type="expression" priority="3" dxfId="3">
      <formula>=$I5="Medium"</formula>
    </cfRule>
    <cfRule type="expression" priority="4" dxfId="0">
      <formula>=$I5="Low"</formula>
    </cfRule>
  </conditionalFormatting>
  <conditionalFormatting sqref="W5:W1004">
    <cfRule type="expression" priority="5" dxfId="1">
      <formula>=OR($W5="Overdue",$W5="Missed")</formula>
    </cfRule>
    <cfRule type="expression" priority="6" dxfId="4">
      <formula>=$W5="Within Target"</formula>
    </cfRule>
    <cfRule type="expression" priority="7" dxfId="0">
      <formula>=$W5="Met"</formula>
    </cfRule>
  </conditionalFormatting>
  <conditionalFormatting sqref="Z5:Z1004">
    <cfRule type="expression" priority="8" dxfId="1">
      <formula>=OR($Z5="Overdue",$Z5="Missing Due Date")</formula>
    </cfRule>
    <cfRule type="expression" priority="9" dxfId="1">
      <formula>=$Z5="Due Today"</formula>
    </cfRule>
    <cfRule type="expression" priority="10" dxfId="3">
      <formula>=$Z5="Due Soon"</formula>
    </cfRule>
    <cfRule type="expression" priority="11" dxfId="0">
      <formula>=$Z5="No"</formula>
    </cfRule>
  </conditionalFormatting>
  <conditionalFormatting sqref="AA5:AA1004">
    <cfRule type="expression" priority="12" dxfId="1">
      <formula>=AND($AA5&lt;&gt;"",$AA5&lt;&gt;"OK")</formula>
    </cfRule>
    <cfRule type="expression" priority="13" dxfId="0">
      <formula>=$AA5="OK"</formula>
    </cfRule>
  </conditionalFormatting>
  <conditionalFormatting sqref="Y5:Y1004">
    <cfRule type="expression" priority="14" dxfId="1">
      <formula>=AND($Y5&lt;&gt;"",$Y5&gt;='Settings'!$B$7)</formula>
    </cfRule>
  </conditionalFormatting>
  <dataValidations count="11">
    <dataValidation sqref="A5:A1004" showDropDown="0" showInputMessage="1" showErrorMessage="1" allowBlank="0" errorTitle="Invalid Exception ID" error="Enter a nonblank, unique Exception ID such as EXC-260310." promptTitle="Exception ID" prompt="Enter a unique identifier." type="custom" errorStyle="stop">
      <formula1>=AND($A5&lt;&gt;"",COUNTIF($A$5:$A$1004,$A5)=1)</formula1>
    </dataValidation>
    <dataValidation sqref="F5:F1004" showDropDown="0" showInputMessage="0" showErrorMessage="1" allowBlank="0" errorTitle="Invalid selection" error="Select a driver from the Settings list." type="list" errorStyle="stop">
      <formula1>=INDIRECT("'Settings'!$L$4:$L$103")</formula1>
    </dataValidation>
    <dataValidation sqref="G5:G1004" showDropDown="0" showInputMessage="0" showErrorMessage="1" allowBlank="0" errorTitle="Invalid selection" error="Select a vehicle from the Settings list." type="list" errorStyle="stop">
      <formula1>=INDIRECT("'Settings'!$N$4:$N$103")</formula1>
    </dataValidation>
    <dataValidation sqref="H5:H1004" showDropDown="0" showInputMessage="0" showErrorMessage="1" allowBlank="0" errorTitle="Invalid selection" error="Select an exception type from the Settings list." type="list" errorStyle="stop">
      <formula1>=INDIRECT("'Settings'!$D$4:$D$103")</formula1>
    </dataValidation>
    <dataValidation sqref="I5:I1004" showDropDown="0" showInputMessage="0" showErrorMessage="1" allowBlank="0" errorTitle="Invalid selection" error="Select a priority from the Settings list." type="list" errorStyle="stop">
      <formula1>=INDIRECT("'Settings'!$A$12:$A$15")</formula1>
    </dataValidation>
    <dataValidation sqref="K5:K1004" showDropDown="0" showInputMessage="0" showErrorMessage="1" allowBlank="0" errorTitle="Invalid selection" error="Select a status from the Settings list." type="list" errorStyle="stop">
      <formula1>=INDIRECT("'Settings'!$F$4:$F$103")</formula1>
    </dataValidation>
    <dataValidation sqref="L5:L1004" showDropDown="0" showInputMessage="0" showErrorMessage="1" allowBlank="0" errorTitle="Invalid selection" error="Select an owner from the Settings list." type="list" errorStyle="stop">
      <formula1>=INDIRECT("'Settings'!$H$4:$H$103")</formula1>
    </dataValidation>
    <dataValidation sqref="M5:M1004" showDropDown="0" showInputMessage="0" showErrorMessage="1" allowBlank="0" errorTitle="Invalid selection" error="Select a root cause from the Settings list." type="list" errorStyle="stop">
      <formula1>=INDIRECT("'Settings'!$J$4:$J$103")</formula1>
    </dataValidation>
    <dataValidation sqref="B5:B1004 C5:C1004 J5:J1004 Q5:Q1004" showDropDown="0" showInputMessage="1" showErrorMessage="1" allowBlank="0" errorTitle="Invalid date or time" error="Enter a date or date and time from 01/01/2020 through 12/31/2100." promptTitle="Date entry" prompt="Use mm/dd/yyyy or mm/dd/yyyy h:mm AM/PM." type="date" errorStyle="stop" operator="between">
      <formula1>DATE(2020,1,1)</formula1>
      <formula2>DATE(2100,12,31)+TIME(23,59,59)</formula2>
    </dataValidation>
    <dataValidation sqref="O5:O1004 P5:P1004" showDropDown="0" showInputMessage="1" showErrorMessage="1" allowBlank="0" errorTitle="Invalid date or time" error="Enter a valid date or leave the cell blank." promptTitle="Optional date" prompt="Use mm/dd/yyyy or mm/dd/yyyy h:mm AM/PM." type="date" errorStyle="stop" operator="between">
      <formula1>DATE(2020,1,1)</formula1>
      <formula2>DATE(2100,12,31)+TIME(23,59,59)</formula2>
    </dataValidation>
    <dataValidation sqref="R5:R1004" showDropDown="0" showInputMessage="1" showErrorMessage="1" allowBlank="0" errorTitle="Invalid direct cost" error="Enter a U.S. dollar amount from 0 through 1,000,000." promptTitle="Direct cost" prompt="Enter a nonnegative U.S. dollar amount." type="decimal" errorStyle="stop" operator="between">
      <formula1>0</formula1>
      <formula2>1000000</formula2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97316"/>
    <outlinePr summaryBelow="1" summaryRight="1"/>
    <pageSetUpPr fitToPage="1"/>
  </sheetPr>
  <dimension ref="A1:N10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45" customWidth="1" min="3" max="3"/>
    <col width="23" customWidth="1" min="4" max="4"/>
    <col width="3" customWidth="1" min="5" max="5"/>
    <col width="23" customWidth="1" min="6" max="6"/>
    <col width="3" customWidth="1" min="7" max="7"/>
    <col width="23" customWidth="1" min="8" max="8"/>
    <col width="3" customWidth="1" min="9" max="9"/>
    <col width="23" customWidth="1" min="10" max="10"/>
    <col width="3" customWidth="1" min="11" max="11"/>
    <col width="23" customWidth="1" min="12" max="12"/>
    <col width="3" customWidth="1" min="13" max="13"/>
    <col width="23" customWidth="1" min="14" max="14"/>
  </cols>
  <sheetData>
    <row r="1" ht="28" customHeight="1">
      <c r="A1" s="1" t="inlineStr">
        <is>
          <t>Dispatch Exception Settings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6" t="n"/>
    </row>
    <row r="2" ht="30" customHeight="1">
      <c r="A2" s="15" t="inlineStr">
        <is>
          <t>Edit blue-shaded cells to match your operation. Update Reporting As Of to refresh open-age, delay, target, and follow-up calculations.</t>
        </is>
      </c>
    </row>
    <row r="3">
      <c r="A3" s="28" t="inlineStr">
        <is>
          <t>Operating Assumptions</t>
        </is>
      </c>
      <c r="D3" s="28" t="inlineStr">
        <is>
          <t>Exception Type</t>
        </is>
      </c>
      <c r="F3" s="28" t="inlineStr">
        <is>
          <t>Status</t>
        </is>
      </c>
      <c r="H3" s="28" t="inlineStr">
        <is>
          <t>Owner</t>
        </is>
      </c>
      <c r="J3" s="28" t="inlineStr">
        <is>
          <t>Root Cause</t>
        </is>
      </c>
      <c r="L3" s="28" t="inlineStr">
        <is>
          <t>Driver</t>
        </is>
      </c>
      <c r="N3" s="28" t="inlineStr">
        <is>
          <t>Vehicle</t>
        </is>
      </c>
    </row>
    <row r="4">
      <c r="A4" s="6" t="inlineStr">
        <is>
          <t>Setting</t>
        </is>
      </c>
      <c r="B4" s="6" t="inlineStr">
        <is>
          <t>Value</t>
        </is>
      </c>
      <c r="C4" s="6" t="inlineStr">
        <is>
          <t>Description</t>
        </is>
      </c>
      <c r="D4" s="17" t="inlineStr">
        <is>
          <t>Late Pickup</t>
        </is>
      </c>
      <c r="F4" s="17" t="inlineStr">
        <is>
          <t>New</t>
        </is>
      </c>
      <c r="H4" s="17" t="inlineStr">
        <is>
          <t>Alex Carter</t>
        </is>
      </c>
      <c r="J4" s="17" t="inlineStr">
        <is>
          <t>Traffic/Congestion</t>
        </is>
      </c>
      <c r="L4" s="17" t="inlineStr">
        <is>
          <t>D. Harris</t>
        </is>
      </c>
      <c r="N4" s="17" t="inlineStr">
        <is>
          <t>Tractor 214</t>
        </is>
      </c>
    </row>
    <row r="5" ht="32" customHeight="1">
      <c r="A5" s="29" t="inlineStr">
        <is>
          <t>Delay cost per hour</t>
        </is>
      </c>
      <c r="B5" s="43" t="n">
        <v>85</v>
      </c>
      <c r="C5" s="30" t="inlineStr">
        <is>
          <t>Estimated blended cost for each hour of dispatch delay.</t>
        </is>
      </c>
      <c r="D5" s="17" t="inlineStr">
        <is>
          <t>Late Delivery</t>
        </is>
      </c>
      <c r="F5" s="17" t="inlineStr">
        <is>
          <t>Assigned</t>
        </is>
      </c>
      <c r="H5" s="17" t="inlineStr">
        <is>
          <t>Morgan Lee</t>
        </is>
      </c>
      <c r="J5" s="17" t="inlineStr">
        <is>
          <t>Mechanical Failure</t>
        </is>
      </c>
      <c r="L5" s="17" t="inlineStr">
        <is>
          <t>M. Torres</t>
        </is>
      </c>
      <c r="N5" s="17" t="inlineStr">
        <is>
          <t>Tractor 327</t>
        </is>
      </c>
    </row>
    <row r="6" ht="32" customHeight="1">
      <c r="A6" s="29" t="inlineStr">
        <is>
          <t>Due soon window (days)</t>
        </is>
      </c>
      <c r="B6" s="31" t="n">
        <v>1</v>
      </c>
      <c r="C6" s="30" t="inlineStr">
        <is>
          <t>Number of calendar days used for the Due Soon follow-up flag.</t>
        </is>
      </c>
      <c r="D6" s="17" t="inlineStr">
        <is>
          <t>Missed Stop</t>
        </is>
      </c>
      <c r="F6" s="17" t="inlineStr">
        <is>
          <t>In Progress</t>
        </is>
      </c>
      <c r="H6" s="17" t="inlineStr">
        <is>
          <t>Jordan Brooks</t>
        </is>
      </c>
      <c r="J6" s="17" t="inlineStr">
        <is>
          <t>Staffing</t>
        </is>
      </c>
      <c r="L6" s="17" t="inlineStr">
        <is>
          <t>J. Collins</t>
        </is>
      </c>
      <c r="N6" s="17" t="inlineStr">
        <is>
          <t>Box Truck 18</t>
        </is>
      </c>
    </row>
    <row r="7" ht="32" customHeight="1">
      <c r="A7" s="29" t="inlineStr">
        <is>
          <t>High cost threshold</t>
        </is>
      </c>
      <c r="B7" s="43" t="n">
        <v>500</v>
      </c>
      <c r="C7" s="30" t="inlineStr">
        <is>
          <t>Highlights records with total estimated cost at or above this amount.</t>
        </is>
      </c>
      <c r="D7" s="17" t="inlineStr">
        <is>
          <t>Vehicle Breakdown</t>
        </is>
      </c>
      <c r="F7" s="17" t="inlineStr">
        <is>
          <t>Monitoring</t>
        </is>
      </c>
      <c r="H7" s="17" t="inlineStr">
        <is>
          <t>Taylor Reed</t>
        </is>
      </c>
      <c r="J7" s="17" t="inlineStr">
        <is>
          <t>Customer Delay</t>
        </is>
      </c>
      <c r="L7" s="17" t="inlineStr">
        <is>
          <t>R. Patel</t>
        </is>
      </c>
      <c r="N7" s="17" t="inlineStr">
        <is>
          <t>Van 42</t>
        </is>
      </c>
    </row>
    <row r="8" ht="32" customHeight="1">
      <c r="A8" s="29" t="inlineStr">
        <is>
          <t>Reporting as of</t>
        </is>
      </c>
      <c r="B8" s="41" t="n">
        <v>46112.70833333334</v>
      </c>
      <c r="C8" s="30" t="inlineStr">
        <is>
          <t>Manual reporting cutoff used for open exceptions.</t>
        </is>
      </c>
      <c r="D8" s="17" t="inlineStr">
        <is>
          <t>Driver Call-Off</t>
        </is>
      </c>
      <c r="F8" s="17" t="inlineStr">
        <is>
          <t>Closed</t>
        </is>
      </c>
      <c r="H8" s="17" t="inlineStr">
        <is>
          <t>Casey Nguyen</t>
        </is>
      </c>
      <c r="J8" s="17" t="inlineStr">
        <is>
          <t>Warehouse Delay</t>
        </is>
      </c>
      <c r="L8" s="17" t="inlineStr">
        <is>
          <t>S. Bennett</t>
        </is>
      </c>
      <c r="N8" s="17" t="inlineStr">
        <is>
          <t>Van 57</t>
        </is>
      </c>
    </row>
    <row r="9">
      <c r="D9" s="17" t="inlineStr">
        <is>
          <t>Route Deviation</t>
        </is>
      </c>
      <c r="F9" s="17" t="inlineStr">
        <is>
          <t>Canceled</t>
        </is>
      </c>
      <c r="H9" s="17" t="inlineStr">
        <is>
          <t>Riley Foster</t>
        </is>
      </c>
      <c r="J9" s="17" t="inlineStr">
        <is>
          <t>Weather</t>
        </is>
      </c>
      <c r="L9" s="17" t="inlineStr">
        <is>
          <t>T. Wilson</t>
        </is>
      </c>
      <c r="N9" s="17" t="inlineStr">
        <is>
          <t>Straight Truck 09</t>
        </is>
      </c>
    </row>
    <row r="10">
      <c r="A10" s="32" t="inlineStr">
        <is>
          <t>Priority Response Targets</t>
        </is>
      </c>
      <c r="D10" s="17" t="inlineStr">
        <is>
          <t>Customer Unavailable</t>
        </is>
      </c>
      <c r="F10" s="17" t="n"/>
      <c r="H10" s="17" t="n"/>
      <c r="J10" s="17" t="inlineStr">
        <is>
          <t>Routing/Planning</t>
        </is>
      </c>
      <c r="L10" s="17" t="inlineStr">
        <is>
          <t>K. Ramirez</t>
        </is>
      </c>
      <c r="N10" s="17" t="inlineStr">
        <is>
          <t>Tractor 118</t>
        </is>
      </c>
    </row>
    <row r="11">
      <c r="A11" s="6" t="inlineStr">
        <is>
          <t>Priority</t>
        </is>
      </c>
      <c r="B11" s="6" t="inlineStr">
        <is>
          <t>Target Hours</t>
        </is>
      </c>
      <c r="C11" s="33" t="inlineStr">
        <is>
          <t>Internal operating targets only; these are not regulatory requirements.</t>
        </is>
      </c>
      <c r="D11" s="17" t="inlineStr">
        <is>
          <t>Load Not Ready</t>
        </is>
      </c>
      <c r="F11" s="17" t="n"/>
      <c r="H11" s="17" t="n"/>
      <c r="J11" s="17" t="inlineStr">
        <is>
          <t>Documentation</t>
        </is>
      </c>
      <c r="L11" s="17" t="inlineStr">
        <is>
          <t>A. Johnson</t>
        </is>
      </c>
      <c r="N11" s="17" t="inlineStr">
        <is>
          <t>Box Truck 26</t>
        </is>
      </c>
    </row>
    <row r="12">
      <c r="A12" s="17" t="inlineStr">
        <is>
          <t>Critical</t>
        </is>
      </c>
      <c r="B12" s="47" t="n">
        <v>2</v>
      </c>
      <c r="D12" s="17" t="inlineStr">
        <is>
          <t>Weather Delay</t>
        </is>
      </c>
      <c r="F12" s="17" t="n"/>
      <c r="H12" s="17" t="n"/>
      <c r="J12" s="17" t="inlineStr">
        <is>
          <t>Communication</t>
        </is>
      </c>
      <c r="L12" s="17" t="inlineStr">
        <is>
          <t>L. Murphy</t>
        </is>
      </c>
      <c r="N12" s="17" t="inlineStr">
        <is>
          <t>Van 63</t>
        </is>
      </c>
    </row>
    <row r="13">
      <c r="A13" s="17" t="inlineStr">
        <is>
          <t>High</t>
        </is>
      </c>
      <c r="B13" s="47" t="n">
        <v>4</v>
      </c>
      <c r="D13" s="17" t="inlineStr">
        <is>
          <t>Documentation Issue</t>
        </is>
      </c>
      <c r="F13" s="17" t="n"/>
      <c r="H13" s="17" t="n"/>
      <c r="J13" s="17" t="inlineStr">
        <is>
          <t>Other</t>
        </is>
      </c>
      <c r="L13" s="17" t="n"/>
      <c r="N13" s="17" t="n"/>
    </row>
    <row r="14">
      <c r="A14" s="17" t="inlineStr">
        <is>
          <t>Medium</t>
        </is>
      </c>
      <c r="B14" s="47" t="n">
        <v>8</v>
      </c>
      <c r="D14" s="17" t="n"/>
      <c r="F14" s="17" t="n"/>
      <c r="H14" s="17" t="n"/>
      <c r="J14" s="17" t="n"/>
      <c r="L14" s="17" t="n"/>
      <c r="N14" s="17" t="n"/>
    </row>
    <row r="15">
      <c r="A15" s="17" t="inlineStr">
        <is>
          <t>Low</t>
        </is>
      </c>
      <c r="B15" s="47" t="n">
        <v>24</v>
      </c>
      <c r="D15" s="17" t="n"/>
      <c r="F15" s="17" t="n"/>
      <c r="H15" s="17" t="n"/>
      <c r="J15" s="17" t="n"/>
      <c r="L15" s="17" t="n"/>
      <c r="N15" s="17" t="n"/>
    </row>
    <row r="16">
      <c r="D16" s="17" t="n"/>
      <c r="F16" s="17" t="n"/>
      <c r="H16" s="17" t="n"/>
      <c r="J16" s="17" t="n"/>
      <c r="L16" s="17" t="n"/>
      <c r="N16" s="17" t="n"/>
    </row>
    <row r="17">
      <c r="D17" s="17" t="n"/>
      <c r="F17" s="17" t="n"/>
      <c r="H17" s="17" t="n"/>
      <c r="J17" s="17" t="n"/>
      <c r="L17" s="17" t="n"/>
      <c r="N17" s="17" t="n"/>
    </row>
    <row r="18">
      <c r="D18" s="17" t="n"/>
      <c r="F18" s="17" t="n"/>
      <c r="H18" s="17" t="n"/>
      <c r="J18" s="17" t="n"/>
      <c r="L18" s="17" t="n"/>
      <c r="N18" s="17" t="n"/>
    </row>
    <row r="19">
      <c r="D19" s="17" t="n"/>
      <c r="F19" s="17" t="n"/>
      <c r="H19" s="17" t="n"/>
      <c r="J19" s="17" t="n"/>
      <c r="L19" s="17" t="n"/>
      <c r="N19" s="17" t="n"/>
    </row>
    <row r="20">
      <c r="D20" s="17" t="n"/>
      <c r="F20" s="17" t="n"/>
      <c r="H20" s="17" t="n"/>
      <c r="J20" s="17" t="n"/>
      <c r="L20" s="17" t="n"/>
      <c r="N20" s="17" t="n"/>
    </row>
    <row r="21">
      <c r="D21" s="17" t="n"/>
      <c r="F21" s="17" t="n"/>
      <c r="H21" s="17" t="n"/>
      <c r="J21" s="17" t="n"/>
      <c r="L21" s="17" t="n"/>
      <c r="N21" s="17" t="n"/>
    </row>
    <row r="22">
      <c r="D22" s="17" t="n"/>
      <c r="F22" s="17" t="n"/>
      <c r="H22" s="17" t="n"/>
      <c r="J22" s="17" t="n"/>
      <c r="L22" s="17" t="n"/>
      <c r="N22" s="17" t="n"/>
    </row>
    <row r="23">
      <c r="D23" s="17" t="n"/>
      <c r="F23" s="17" t="n"/>
      <c r="H23" s="17" t="n"/>
      <c r="J23" s="17" t="n"/>
      <c r="L23" s="17" t="n"/>
      <c r="N23" s="17" t="n"/>
    </row>
    <row r="24">
      <c r="D24" s="17" t="n"/>
      <c r="F24" s="17" t="n"/>
      <c r="H24" s="17" t="n"/>
      <c r="J24" s="17" t="n"/>
      <c r="L24" s="17" t="n"/>
      <c r="N24" s="17" t="n"/>
    </row>
    <row r="25">
      <c r="D25" s="17" t="n"/>
      <c r="F25" s="17" t="n"/>
      <c r="H25" s="17" t="n"/>
      <c r="J25" s="17" t="n"/>
      <c r="L25" s="17" t="n"/>
      <c r="N25" s="17" t="n"/>
    </row>
    <row r="26">
      <c r="D26" s="17" t="n"/>
      <c r="F26" s="17" t="n"/>
      <c r="H26" s="17" t="n"/>
      <c r="J26" s="17" t="n"/>
      <c r="L26" s="17" t="n"/>
      <c r="N26" s="17" t="n"/>
    </row>
    <row r="27">
      <c r="D27" s="17" t="n"/>
      <c r="F27" s="17" t="n"/>
      <c r="H27" s="17" t="n"/>
      <c r="J27" s="17" t="n"/>
      <c r="L27" s="17" t="n"/>
      <c r="N27" s="17" t="n"/>
    </row>
    <row r="28">
      <c r="D28" s="17" t="n"/>
      <c r="F28" s="17" t="n"/>
      <c r="H28" s="17" t="n"/>
      <c r="J28" s="17" t="n"/>
      <c r="L28" s="17" t="n"/>
      <c r="N28" s="17" t="n"/>
    </row>
    <row r="29">
      <c r="D29" s="17" t="n"/>
      <c r="F29" s="17" t="n"/>
      <c r="H29" s="17" t="n"/>
      <c r="J29" s="17" t="n"/>
      <c r="L29" s="17" t="n"/>
      <c r="N29" s="17" t="n"/>
    </row>
    <row r="30">
      <c r="D30" s="17" t="n"/>
      <c r="F30" s="17" t="n"/>
      <c r="H30" s="17" t="n"/>
      <c r="J30" s="17" t="n"/>
      <c r="L30" s="17" t="n"/>
      <c r="N30" s="17" t="n"/>
    </row>
    <row r="31">
      <c r="D31" s="17" t="n"/>
      <c r="F31" s="17" t="n"/>
      <c r="H31" s="17" t="n"/>
      <c r="J31" s="17" t="n"/>
      <c r="L31" s="17" t="n"/>
      <c r="N31" s="17" t="n"/>
    </row>
    <row r="32">
      <c r="D32" s="17" t="n"/>
      <c r="F32" s="17" t="n"/>
      <c r="H32" s="17" t="n"/>
      <c r="J32" s="17" t="n"/>
      <c r="L32" s="17" t="n"/>
      <c r="N32" s="17" t="n"/>
    </row>
    <row r="33">
      <c r="D33" s="17" t="n"/>
      <c r="F33" s="17" t="n"/>
      <c r="H33" s="17" t="n"/>
      <c r="J33" s="17" t="n"/>
      <c r="L33" s="17" t="n"/>
      <c r="N33" s="17" t="n"/>
    </row>
    <row r="34">
      <c r="D34" s="17" t="n"/>
      <c r="F34" s="17" t="n"/>
      <c r="H34" s="17" t="n"/>
      <c r="J34" s="17" t="n"/>
      <c r="L34" s="17" t="n"/>
      <c r="N34" s="17" t="n"/>
    </row>
    <row r="35">
      <c r="D35" s="17" t="n"/>
      <c r="F35" s="17" t="n"/>
      <c r="H35" s="17" t="n"/>
      <c r="J35" s="17" t="n"/>
      <c r="L35" s="17" t="n"/>
      <c r="N35" s="17" t="n"/>
    </row>
    <row r="36">
      <c r="D36" s="17" t="n"/>
      <c r="F36" s="17" t="n"/>
      <c r="H36" s="17" t="n"/>
      <c r="J36" s="17" t="n"/>
      <c r="L36" s="17" t="n"/>
      <c r="N36" s="17" t="n"/>
    </row>
    <row r="37">
      <c r="D37" s="17" t="n"/>
      <c r="F37" s="17" t="n"/>
      <c r="H37" s="17" t="n"/>
      <c r="J37" s="17" t="n"/>
      <c r="L37" s="17" t="n"/>
      <c r="N37" s="17" t="n"/>
    </row>
    <row r="38">
      <c r="D38" s="17" t="n"/>
      <c r="F38" s="17" t="n"/>
      <c r="H38" s="17" t="n"/>
      <c r="J38" s="17" t="n"/>
      <c r="L38" s="17" t="n"/>
      <c r="N38" s="17" t="n"/>
    </row>
    <row r="39">
      <c r="D39" s="17" t="n"/>
      <c r="F39" s="17" t="n"/>
      <c r="H39" s="17" t="n"/>
      <c r="J39" s="17" t="n"/>
      <c r="L39" s="17" t="n"/>
      <c r="N39" s="17" t="n"/>
    </row>
    <row r="40">
      <c r="D40" s="17" t="n"/>
      <c r="F40" s="17" t="n"/>
      <c r="H40" s="17" t="n"/>
      <c r="J40" s="17" t="n"/>
      <c r="L40" s="17" t="n"/>
      <c r="N40" s="17" t="n"/>
    </row>
    <row r="41">
      <c r="D41" s="17" t="n"/>
      <c r="F41" s="17" t="n"/>
      <c r="H41" s="17" t="n"/>
      <c r="J41" s="17" t="n"/>
      <c r="L41" s="17" t="n"/>
      <c r="N41" s="17" t="n"/>
    </row>
    <row r="42">
      <c r="D42" s="17" t="n"/>
      <c r="F42" s="17" t="n"/>
      <c r="H42" s="17" t="n"/>
      <c r="J42" s="17" t="n"/>
      <c r="L42" s="17" t="n"/>
      <c r="N42" s="17" t="n"/>
    </row>
    <row r="43">
      <c r="D43" s="17" t="n"/>
      <c r="F43" s="17" t="n"/>
      <c r="H43" s="17" t="n"/>
      <c r="J43" s="17" t="n"/>
      <c r="L43" s="17" t="n"/>
      <c r="N43" s="17" t="n"/>
    </row>
    <row r="44">
      <c r="D44" s="17" t="n"/>
      <c r="F44" s="17" t="n"/>
      <c r="H44" s="17" t="n"/>
      <c r="J44" s="17" t="n"/>
      <c r="L44" s="17" t="n"/>
      <c r="N44" s="17" t="n"/>
    </row>
    <row r="45">
      <c r="D45" s="17" t="n"/>
      <c r="F45" s="17" t="n"/>
      <c r="H45" s="17" t="n"/>
      <c r="J45" s="17" t="n"/>
      <c r="L45" s="17" t="n"/>
      <c r="N45" s="17" t="n"/>
    </row>
    <row r="46">
      <c r="D46" s="17" t="n"/>
      <c r="F46" s="17" t="n"/>
      <c r="H46" s="17" t="n"/>
      <c r="J46" s="17" t="n"/>
      <c r="L46" s="17" t="n"/>
      <c r="N46" s="17" t="n"/>
    </row>
    <row r="47">
      <c r="D47" s="17" t="n"/>
      <c r="F47" s="17" t="n"/>
      <c r="H47" s="17" t="n"/>
      <c r="J47" s="17" t="n"/>
      <c r="L47" s="17" t="n"/>
      <c r="N47" s="17" t="n"/>
    </row>
    <row r="48">
      <c r="D48" s="17" t="n"/>
      <c r="F48" s="17" t="n"/>
      <c r="H48" s="17" t="n"/>
      <c r="J48" s="17" t="n"/>
      <c r="L48" s="17" t="n"/>
      <c r="N48" s="17" t="n"/>
    </row>
    <row r="49">
      <c r="D49" s="17" t="n"/>
      <c r="F49" s="17" t="n"/>
      <c r="H49" s="17" t="n"/>
      <c r="J49" s="17" t="n"/>
      <c r="L49" s="17" t="n"/>
      <c r="N49" s="17" t="n"/>
    </row>
    <row r="50">
      <c r="D50" s="17" t="n"/>
      <c r="F50" s="17" t="n"/>
      <c r="H50" s="17" t="n"/>
      <c r="J50" s="17" t="n"/>
      <c r="L50" s="17" t="n"/>
      <c r="N50" s="17" t="n"/>
    </row>
    <row r="51">
      <c r="D51" s="17" t="n"/>
      <c r="F51" s="17" t="n"/>
      <c r="H51" s="17" t="n"/>
      <c r="J51" s="17" t="n"/>
      <c r="L51" s="17" t="n"/>
      <c r="N51" s="17" t="n"/>
    </row>
    <row r="52">
      <c r="D52" s="17" t="n"/>
      <c r="F52" s="17" t="n"/>
      <c r="H52" s="17" t="n"/>
      <c r="J52" s="17" t="n"/>
      <c r="L52" s="17" t="n"/>
      <c r="N52" s="17" t="n"/>
    </row>
    <row r="53">
      <c r="D53" s="17" t="n"/>
      <c r="F53" s="17" t="n"/>
      <c r="H53" s="17" t="n"/>
      <c r="J53" s="17" t="n"/>
      <c r="L53" s="17" t="n"/>
      <c r="N53" s="17" t="n"/>
    </row>
    <row r="54">
      <c r="D54" s="17" t="n"/>
      <c r="F54" s="17" t="n"/>
      <c r="H54" s="17" t="n"/>
      <c r="J54" s="17" t="n"/>
      <c r="L54" s="17" t="n"/>
      <c r="N54" s="17" t="n"/>
    </row>
    <row r="55">
      <c r="D55" s="17" t="n"/>
      <c r="F55" s="17" t="n"/>
      <c r="H55" s="17" t="n"/>
      <c r="J55" s="17" t="n"/>
      <c r="L55" s="17" t="n"/>
      <c r="N55" s="17" t="n"/>
    </row>
    <row r="56">
      <c r="D56" s="17" t="n"/>
      <c r="F56" s="17" t="n"/>
      <c r="H56" s="17" t="n"/>
      <c r="J56" s="17" t="n"/>
      <c r="L56" s="17" t="n"/>
      <c r="N56" s="17" t="n"/>
    </row>
    <row r="57">
      <c r="D57" s="17" t="n"/>
      <c r="F57" s="17" t="n"/>
      <c r="H57" s="17" t="n"/>
      <c r="J57" s="17" t="n"/>
      <c r="L57" s="17" t="n"/>
      <c r="N57" s="17" t="n"/>
    </row>
    <row r="58">
      <c r="D58" s="17" t="n"/>
      <c r="F58" s="17" t="n"/>
      <c r="H58" s="17" t="n"/>
      <c r="J58" s="17" t="n"/>
      <c r="L58" s="17" t="n"/>
      <c r="N58" s="17" t="n"/>
    </row>
    <row r="59">
      <c r="D59" s="17" t="n"/>
      <c r="F59" s="17" t="n"/>
      <c r="H59" s="17" t="n"/>
      <c r="J59" s="17" t="n"/>
      <c r="L59" s="17" t="n"/>
      <c r="N59" s="17" t="n"/>
    </row>
    <row r="60">
      <c r="D60" s="17" t="n"/>
      <c r="F60" s="17" t="n"/>
      <c r="H60" s="17" t="n"/>
      <c r="J60" s="17" t="n"/>
      <c r="L60" s="17" t="n"/>
      <c r="N60" s="17" t="n"/>
    </row>
    <row r="61">
      <c r="D61" s="17" t="n"/>
      <c r="F61" s="17" t="n"/>
      <c r="H61" s="17" t="n"/>
      <c r="J61" s="17" t="n"/>
      <c r="L61" s="17" t="n"/>
      <c r="N61" s="17" t="n"/>
    </row>
    <row r="62">
      <c r="D62" s="17" t="n"/>
      <c r="F62" s="17" t="n"/>
      <c r="H62" s="17" t="n"/>
      <c r="J62" s="17" t="n"/>
      <c r="L62" s="17" t="n"/>
      <c r="N62" s="17" t="n"/>
    </row>
    <row r="63">
      <c r="D63" s="17" t="n"/>
      <c r="F63" s="17" t="n"/>
      <c r="H63" s="17" t="n"/>
      <c r="J63" s="17" t="n"/>
      <c r="L63" s="17" t="n"/>
      <c r="N63" s="17" t="n"/>
    </row>
    <row r="64">
      <c r="D64" s="17" t="n"/>
      <c r="F64" s="17" t="n"/>
      <c r="H64" s="17" t="n"/>
      <c r="J64" s="17" t="n"/>
      <c r="L64" s="17" t="n"/>
      <c r="N64" s="17" t="n"/>
    </row>
    <row r="65">
      <c r="D65" s="17" t="n"/>
      <c r="F65" s="17" t="n"/>
      <c r="H65" s="17" t="n"/>
      <c r="J65" s="17" t="n"/>
      <c r="L65" s="17" t="n"/>
      <c r="N65" s="17" t="n"/>
    </row>
    <row r="66">
      <c r="D66" s="17" t="n"/>
      <c r="F66" s="17" t="n"/>
      <c r="H66" s="17" t="n"/>
      <c r="J66" s="17" t="n"/>
      <c r="L66" s="17" t="n"/>
      <c r="N66" s="17" t="n"/>
    </row>
    <row r="67">
      <c r="D67" s="17" t="n"/>
      <c r="F67" s="17" t="n"/>
      <c r="H67" s="17" t="n"/>
      <c r="J67" s="17" t="n"/>
      <c r="L67" s="17" t="n"/>
      <c r="N67" s="17" t="n"/>
    </row>
    <row r="68">
      <c r="D68" s="17" t="n"/>
      <c r="F68" s="17" t="n"/>
      <c r="H68" s="17" t="n"/>
      <c r="J68" s="17" t="n"/>
      <c r="L68" s="17" t="n"/>
      <c r="N68" s="17" t="n"/>
    </row>
    <row r="69">
      <c r="D69" s="17" t="n"/>
      <c r="F69" s="17" t="n"/>
      <c r="H69" s="17" t="n"/>
      <c r="J69" s="17" t="n"/>
      <c r="L69" s="17" t="n"/>
      <c r="N69" s="17" t="n"/>
    </row>
    <row r="70">
      <c r="D70" s="17" t="n"/>
      <c r="F70" s="17" t="n"/>
      <c r="H70" s="17" t="n"/>
      <c r="J70" s="17" t="n"/>
      <c r="L70" s="17" t="n"/>
      <c r="N70" s="17" t="n"/>
    </row>
    <row r="71">
      <c r="D71" s="17" t="n"/>
      <c r="F71" s="17" t="n"/>
      <c r="H71" s="17" t="n"/>
      <c r="J71" s="17" t="n"/>
      <c r="L71" s="17" t="n"/>
      <c r="N71" s="17" t="n"/>
    </row>
    <row r="72">
      <c r="D72" s="17" t="n"/>
      <c r="F72" s="17" t="n"/>
      <c r="H72" s="17" t="n"/>
      <c r="J72" s="17" t="n"/>
      <c r="L72" s="17" t="n"/>
      <c r="N72" s="17" t="n"/>
    </row>
    <row r="73">
      <c r="D73" s="17" t="n"/>
      <c r="F73" s="17" t="n"/>
      <c r="H73" s="17" t="n"/>
      <c r="J73" s="17" t="n"/>
      <c r="L73" s="17" t="n"/>
      <c r="N73" s="17" t="n"/>
    </row>
    <row r="74">
      <c r="D74" s="17" t="n"/>
      <c r="F74" s="17" t="n"/>
      <c r="H74" s="17" t="n"/>
      <c r="J74" s="17" t="n"/>
      <c r="L74" s="17" t="n"/>
      <c r="N74" s="17" t="n"/>
    </row>
    <row r="75">
      <c r="D75" s="17" t="n"/>
      <c r="F75" s="17" t="n"/>
      <c r="H75" s="17" t="n"/>
      <c r="J75" s="17" t="n"/>
      <c r="L75" s="17" t="n"/>
      <c r="N75" s="17" t="n"/>
    </row>
    <row r="76">
      <c r="D76" s="17" t="n"/>
      <c r="F76" s="17" t="n"/>
      <c r="H76" s="17" t="n"/>
      <c r="J76" s="17" t="n"/>
      <c r="L76" s="17" t="n"/>
      <c r="N76" s="17" t="n"/>
    </row>
    <row r="77">
      <c r="D77" s="17" t="n"/>
      <c r="F77" s="17" t="n"/>
      <c r="H77" s="17" t="n"/>
      <c r="J77" s="17" t="n"/>
      <c r="L77" s="17" t="n"/>
      <c r="N77" s="17" t="n"/>
    </row>
    <row r="78">
      <c r="D78" s="17" t="n"/>
      <c r="F78" s="17" t="n"/>
      <c r="H78" s="17" t="n"/>
      <c r="J78" s="17" t="n"/>
      <c r="L78" s="17" t="n"/>
      <c r="N78" s="17" t="n"/>
    </row>
    <row r="79">
      <c r="D79" s="17" t="n"/>
      <c r="F79" s="17" t="n"/>
      <c r="H79" s="17" t="n"/>
      <c r="J79" s="17" t="n"/>
      <c r="L79" s="17" t="n"/>
      <c r="N79" s="17" t="n"/>
    </row>
    <row r="80">
      <c r="D80" s="17" t="n"/>
      <c r="F80" s="17" t="n"/>
      <c r="H80" s="17" t="n"/>
      <c r="J80" s="17" t="n"/>
      <c r="L80" s="17" t="n"/>
      <c r="N80" s="17" t="n"/>
    </row>
    <row r="81">
      <c r="D81" s="17" t="n"/>
      <c r="F81" s="17" t="n"/>
      <c r="H81" s="17" t="n"/>
      <c r="J81" s="17" t="n"/>
      <c r="L81" s="17" t="n"/>
      <c r="N81" s="17" t="n"/>
    </row>
    <row r="82">
      <c r="D82" s="17" t="n"/>
      <c r="F82" s="17" t="n"/>
      <c r="H82" s="17" t="n"/>
      <c r="J82" s="17" t="n"/>
      <c r="L82" s="17" t="n"/>
      <c r="N82" s="17" t="n"/>
    </row>
    <row r="83">
      <c r="D83" s="17" t="n"/>
      <c r="F83" s="17" t="n"/>
      <c r="H83" s="17" t="n"/>
      <c r="J83" s="17" t="n"/>
      <c r="L83" s="17" t="n"/>
      <c r="N83" s="17" t="n"/>
    </row>
    <row r="84">
      <c r="D84" s="17" t="n"/>
      <c r="F84" s="17" t="n"/>
      <c r="H84" s="17" t="n"/>
      <c r="J84" s="17" t="n"/>
      <c r="L84" s="17" t="n"/>
      <c r="N84" s="17" t="n"/>
    </row>
    <row r="85">
      <c r="D85" s="17" t="n"/>
      <c r="F85" s="17" t="n"/>
      <c r="H85" s="17" t="n"/>
      <c r="J85" s="17" t="n"/>
      <c r="L85" s="17" t="n"/>
      <c r="N85" s="17" t="n"/>
    </row>
    <row r="86">
      <c r="D86" s="17" t="n"/>
      <c r="F86" s="17" t="n"/>
      <c r="H86" s="17" t="n"/>
      <c r="J86" s="17" t="n"/>
      <c r="L86" s="17" t="n"/>
      <c r="N86" s="17" t="n"/>
    </row>
    <row r="87">
      <c r="D87" s="17" t="n"/>
      <c r="F87" s="17" t="n"/>
      <c r="H87" s="17" t="n"/>
      <c r="J87" s="17" t="n"/>
      <c r="L87" s="17" t="n"/>
      <c r="N87" s="17" t="n"/>
    </row>
    <row r="88">
      <c r="D88" s="17" t="n"/>
      <c r="F88" s="17" t="n"/>
      <c r="H88" s="17" t="n"/>
      <c r="J88" s="17" t="n"/>
      <c r="L88" s="17" t="n"/>
      <c r="N88" s="17" t="n"/>
    </row>
    <row r="89">
      <c r="D89" s="17" t="n"/>
      <c r="F89" s="17" t="n"/>
      <c r="H89" s="17" t="n"/>
      <c r="J89" s="17" t="n"/>
      <c r="L89" s="17" t="n"/>
      <c r="N89" s="17" t="n"/>
    </row>
    <row r="90">
      <c r="D90" s="17" t="n"/>
      <c r="F90" s="17" t="n"/>
      <c r="H90" s="17" t="n"/>
      <c r="J90" s="17" t="n"/>
      <c r="L90" s="17" t="n"/>
      <c r="N90" s="17" t="n"/>
    </row>
    <row r="91">
      <c r="D91" s="17" t="n"/>
      <c r="F91" s="17" t="n"/>
      <c r="H91" s="17" t="n"/>
      <c r="J91" s="17" t="n"/>
      <c r="L91" s="17" t="n"/>
      <c r="N91" s="17" t="n"/>
    </row>
    <row r="92">
      <c r="D92" s="17" t="n"/>
      <c r="F92" s="17" t="n"/>
      <c r="H92" s="17" t="n"/>
      <c r="J92" s="17" t="n"/>
      <c r="L92" s="17" t="n"/>
      <c r="N92" s="17" t="n"/>
    </row>
    <row r="93">
      <c r="D93" s="17" t="n"/>
      <c r="F93" s="17" t="n"/>
      <c r="H93" s="17" t="n"/>
      <c r="J93" s="17" t="n"/>
      <c r="L93" s="17" t="n"/>
      <c r="N93" s="17" t="n"/>
    </row>
    <row r="94">
      <c r="D94" s="17" t="n"/>
      <c r="F94" s="17" t="n"/>
      <c r="H94" s="17" t="n"/>
      <c r="J94" s="17" t="n"/>
      <c r="L94" s="17" t="n"/>
      <c r="N94" s="17" t="n"/>
    </row>
    <row r="95">
      <c r="D95" s="17" t="n"/>
      <c r="F95" s="17" t="n"/>
      <c r="H95" s="17" t="n"/>
      <c r="J95" s="17" t="n"/>
      <c r="L95" s="17" t="n"/>
      <c r="N95" s="17" t="n"/>
    </row>
    <row r="96">
      <c r="D96" s="17" t="n"/>
      <c r="F96" s="17" t="n"/>
      <c r="H96" s="17" t="n"/>
      <c r="J96" s="17" t="n"/>
      <c r="L96" s="17" t="n"/>
      <c r="N96" s="17" t="n"/>
    </row>
    <row r="97">
      <c r="D97" s="17" t="n"/>
      <c r="F97" s="17" t="n"/>
      <c r="H97" s="17" t="n"/>
      <c r="J97" s="17" t="n"/>
      <c r="L97" s="17" t="n"/>
      <c r="N97" s="17" t="n"/>
    </row>
    <row r="98">
      <c r="D98" s="17" t="n"/>
      <c r="F98" s="17" t="n"/>
      <c r="H98" s="17" t="n"/>
      <c r="J98" s="17" t="n"/>
      <c r="L98" s="17" t="n"/>
      <c r="N98" s="17" t="n"/>
    </row>
    <row r="99">
      <c r="D99" s="17" t="n"/>
      <c r="F99" s="17" t="n"/>
      <c r="H99" s="17" t="n"/>
      <c r="J99" s="17" t="n"/>
      <c r="L99" s="17" t="n"/>
      <c r="N99" s="17" t="n"/>
    </row>
    <row r="100">
      <c r="D100" s="17" t="n"/>
      <c r="F100" s="17" t="n"/>
      <c r="H100" s="17" t="n"/>
      <c r="J100" s="17" t="n"/>
      <c r="L100" s="17" t="n"/>
      <c r="N100" s="17" t="n"/>
    </row>
    <row r="101">
      <c r="D101" s="17" t="n"/>
      <c r="F101" s="17" t="n"/>
      <c r="H101" s="17" t="n"/>
      <c r="J101" s="17" t="n"/>
      <c r="L101" s="17" t="n"/>
      <c r="N101" s="17" t="n"/>
    </row>
    <row r="102">
      <c r="D102" s="17" t="n"/>
      <c r="F102" s="17" t="n"/>
      <c r="H102" s="17" t="n"/>
      <c r="J102" s="17" t="n"/>
      <c r="L102" s="17" t="n"/>
      <c r="N102" s="17" t="n"/>
    </row>
    <row r="103">
      <c r="D103" s="17" t="n"/>
      <c r="F103" s="17" t="n"/>
      <c r="H103" s="17" t="n"/>
      <c r="J103" s="17" t="n"/>
      <c r="L103" s="17" t="n"/>
      <c r="N103" s="17" t="n"/>
    </row>
  </sheetData>
  <mergeCells count="1">
    <mergeCell ref="A1:N1"/>
  </mergeCells>
  <dataValidations count="5">
    <dataValidation sqref="B5" showDropDown="0" showInputMessage="0" showErrorMessage="1" allowBlank="0" errorTitle="Invalid rate" error="Enter an amount from 0 through 1,000." type="decimal" errorStyle="stop" operator="between">
      <formula1>0</formula1>
      <formula2>1000</formula2>
    </dataValidation>
    <dataValidation sqref="B6" showDropDown="0" showInputMessage="0" showErrorMessage="1" allowBlank="0" errorTitle="Invalid day count" error="Enter a whole number from 0 through 30." type="whole" errorStyle="stop" operator="between">
      <formula1>0</formula1>
      <formula2>30</formula2>
    </dataValidation>
    <dataValidation sqref="B7" showDropDown="0" showInputMessage="0" showErrorMessage="1" allowBlank="0" errorTitle="Invalid threshold" error="Enter an amount from 0 through 1,000,000." type="decimal" errorStyle="stop" operator="between">
      <formula1>0</formula1>
      <formula2>1000000</formula2>
    </dataValidation>
    <dataValidation sqref="B8" showDropDown="0" showInputMessage="1" showErrorMessage="1" allowBlank="0" errorTitle="Invalid reporting date" error="Enter a date and time from 01/01/2020 through 12/31/2100." promptTitle="Reporting cutoff" prompt="Use mm/dd/yyyy h:mm AM/PM." type="date" errorStyle="stop" operator="between">
      <formula1>DATE(2020,1,1)</formula1>
      <formula2>DATE(2100,12,31)+TIME(23,59,59)</formula2>
    </dataValidation>
    <dataValidation sqref="B12:B15" showDropDown="0" showInputMessage="0" showErrorMessage="1" allowBlank="0" errorTitle="Invalid target" error="Enter target hours from 0.25 through 168." type="decimal" errorStyle="stop" operator="between">
      <formula1>0.25</formula1>
      <formula2>168</formula2>
    </dataValidation>
  </dataValidations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2026-09-08T00:31:23Z</dcterms:created>
  <dcterms:modified xmlns:dcterms="http://purl.org/dc/terms/" xmlns:xsi="http://www.w3.org/2001/XMLSchema-instance" xsi:type="dcterms:W3CDTF">2026-09-08T00:31:27+00:00Z</dcterms:modified>
</cp:coreProperties>
</file>