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Service Areas" sheetId="2" state="visible" r:id="rId2"/>
    <sheet xmlns:r="http://schemas.openxmlformats.org/officeDocument/2006/relationships" name="Settings" sheetId="3" state="visible" r:id="rId3"/>
  </sheets>
  <definedNames>
    <definedName name="_xlnm.Print_Area" localSheetId="0">'Dashboard'!$A$1:$T$31</definedName>
    <definedName name="_xlnm.Print_Area" localSheetId="1">'Service Areas'!$A$1:$AJ$205</definedName>
    <definedName name="_xlnm.Print_Area" localSheetId="2">'Settings'!$A$1:$J$54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7">
    <numFmt numFmtId="164" formatCode="#,##0.0"/>
    <numFmt numFmtId="165" formatCode="$#,##0"/>
    <numFmt numFmtId="166" formatCode="0.0%"/>
    <numFmt numFmtId="167" formatCode="0.0"/>
    <numFmt numFmtId="168" formatCode="$#,##0.00"/>
    <numFmt numFmtId="169" formatCode="m/d/yyyy"/>
    <numFmt numFmtId="170" formatCode="$0.00"/>
  </numFmts>
  <fonts count="12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color rgb="001F2933"/>
      <sz val="10"/>
    </font>
    <font>
      <name val="Aptos"/>
      <b val="1"/>
      <color rgb="00FFFFFF"/>
      <sz val="10"/>
    </font>
    <font>
      <name val="Aptos"/>
      <b val="1"/>
      <color rgb="001F2933"/>
      <sz val="10"/>
    </font>
    <font>
      <name val="Aptos"/>
      <i val="1"/>
      <color rgb="004B5563"/>
      <sz val="10"/>
    </font>
    <font>
      <name val="Aptos"/>
      <b val="1"/>
      <color rgb="00123B52"/>
      <sz val="11"/>
    </font>
    <font>
      <name val="Aptos Display"/>
      <b val="1"/>
      <color rgb="00123B52"/>
      <sz val="16"/>
    </font>
    <font>
      <name val="Aptos"/>
      <color rgb="00006100"/>
      <sz val="10"/>
    </font>
    <font>
      <name val="Aptos"/>
      <color rgb="009C0006"/>
      <sz val="10"/>
    </font>
    <font>
      <name val="Aptos"/>
      <color rgb="00666666"/>
      <sz val="10"/>
    </font>
    <font>
      <name val="Aptos"/>
      <b val="1"/>
      <color rgb="00FFFFFF"/>
      <sz val="11"/>
    </font>
  </fonts>
  <fills count="16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E2F0D9"/>
      </patternFill>
    </fill>
    <fill>
      <patternFill patternType="solid">
        <fgColor rgb="00F1F7F5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E0F3EF"/>
      </patternFill>
    </fill>
    <fill>
      <patternFill patternType="solid">
        <fgColor rgb="00EAF3F8"/>
      </patternFill>
    </fill>
    <fill>
      <patternFill patternType="solid">
        <fgColor rgb="00C6EFCE"/>
      </patternFill>
    </fill>
    <fill>
      <patternFill patternType="solid">
        <fgColor rgb="00FFE699"/>
      </patternFill>
    </fill>
    <fill>
      <patternFill patternType="solid">
        <fgColor rgb="00FCE4D6"/>
      </patternFill>
    </fill>
    <fill>
      <patternFill patternType="solid">
        <fgColor rgb="00F4CCCC"/>
      </patternFill>
    </fill>
    <fill>
      <patternFill patternType="solid">
        <fgColor rgb="008B0000"/>
      </patternFill>
    </fill>
    <fill>
      <patternFill patternType="solid">
        <fgColor rgb="00D9D9D9"/>
      </patternFill>
    </fill>
    <fill>
      <patternFill patternType="solid">
        <fgColor rgb="002A8C82"/>
      </patternFill>
    </fill>
  </fills>
  <borders count="2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0" borderId="0" applyAlignment="1" pivotButton="0" quotePrefix="0" xfId="0">
      <alignment horizontal="left" vertical="center"/>
    </xf>
    <xf numFmtId="0" fontId="4" fillId="8" borderId="1" applyAlignment="1" pivotButton="0" quotePrefix="0" xfId="0">
      <alignment horizontal="center" vertical="center"/>
    </xf>
    <xf numFmtId="3" fontId="7" fillId="4" borderId="1" applyAlignment="1" pivotButton="0" quotePrefix="0" xfId="0">
      <alignment horizontal="centerContinuous" vertical="center"/>
    </xf>
    <xf numFmtId="0" fontId="7" fillId="4" borderId="1" applyAlignment="1" pivotButton="0" quotePrefix="0" xfId="0">
      <alignment horizontal="centerContinuous" vertical="center"/>
    </xf>
    <xf numFmtId="164" fontId="7" fillId="4" borderId="1" applyAlignment="1" pivotButton="0" quotePrefix="0" xfId="0">
      <alignment horizontal="centerContinuous" vertical="center"/>
    </xf>
    <xf numFmtId="165" fontId="7" fillId="4" borderId="1" applyAlignment="1" pivotButton="0" quotePrefix="0" xfId="0">
      <alignment horizontal="centerContinuous" vertical="center"/>
    </xf>
    <xf numFmtId="166" fontId="7" fillId="4" borderId="1" applyAlignment="1" pivotButton="0" quotePrefix="0" xfId="0">
      <alignment horizontal="centerContinuous" vertical="center"/>
    </xf>
    <xf numFmtId="0" fontId="3" fillId="2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left" vertical="center" wrapText="1"/>
    </xf>
    <xf numFmtId="3" fontId="2" fillId="0" borderId="1" applyAlignment="1" pivotButton="0" quotePrefix="0" xfId="0">
      <alignment horizontal="center" vertical="center"/>
    </xf>
    <xf numFmtId="165" fontId="2" fillId="0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3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10" borderId="1" applyAlignment="1" pivotButton="0" quotePrefix="0" xfId="0">
      <alignment horizontal="left" vertical="center" wrapText="1"/>
    </xf>
    <xf numFmtId="0" fontId="9" fillId="11" borderId="1" applyAlignment="1" pivotButton="0" quotePrefix="0" xfId="0">
      <alignment horizontal="left" vertical="center" wrapText="1"/>
    </xf>
    <xf numFmtId="0" fontId="9" fillId="12" borderId="1" applyAlignment="1" pivotButton="0" quotePrefix="0" xfId="0">
      <alignment horizontal="left" vertical="center" wrapText="1"/>
    </xf>
    <xf numFmtId="0" fontId="3" fillId="13" borderId="1" applyAlignment="1" pivotButton="0" quotePrefix="0" xfId="0">
      <alignment horizontal="left" vertical="center" wrapText="1"/>
    </xf>
    <xf numFmtId="0" fontId="10" fillId="14" borderId="1" applyAlignment="1" pivotButton="0" quotePrefix="0" xfId="0">
      <alignment horizontal="left" vertical="center" wrapText="1"/>
    </xf>
    <xf numFmtId="0" fontId="11" fillId="15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2" fillId="0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49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67" fontId="2" fillId="6" borderId="1" applyAlignment="1" pivotButton="0" quotePrefix="0" xfId="0">
      <alignment horizontal="center" vertical="center"/>
    </xf>
    <xf numFmtId="168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2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169" fontId="4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49" fontId="4" fillId="3" borderId="1" applyAlignment="1" pivotButton="0" quotePrefix="0" xfId="0">
      <alignment horizontal="left" vertical="center" wrapText="1"/>
    </xf>
    <xf numFmtId="167" fontId="4" fillId="3" borderId="1" applyAlignment="1" pivotButton="0" quotePrefix="0" xfId="0">
      <alignment horizontal="left" vertical="center" wrapText="1"/>
    </xf>
    <xf numFmtId="170" fontId="4" fillId="3" borderId="1" applyAlignment="1" pivotButton="0" quotePrefix="0" xfId="0">
      <alignment horizontal="left" vertical="center" wrapText="1"/>
    </xf>
    <xf numFmtId="166" fontId="4" fillId="3" borderId="1" applyAlignment="1" pivotButton="0" quotePrefix="0" xfId="0">
      <alignment horizontal="left" vertical="center" wrapText="1"/>
    </xf>
    <xf numFmtId="2" fontId="4" fillId="3" borderId="1" applyAlignment="1" pivotButton="0" quotePrefix="0" xfId="0">
      <alignment horizontal="left" vertical="center" wrapText="1"/>
    </xf>
    <xf numFmtId="1" fontId="4" fillId="3" borderId="1" applyAlignment="1" pivotButton="0" quotePrefix="0" xfId="0">
      <alignment horizontal="left" vertical="center" wrapText="1"/>
    </xf>
    <xf numFmtId="164" fontId="7" fillId="4" borderId="1" applyAlignment="1" pivotButton="0" quotePrefix="0" xfId="0">
      <alignment horizontal="centerContinuous" vertical="center"/>
    </xf>
    <xf numFmtId="165" fontId="7" fillId="4" borderId="1" applyAlignment="1" pivotButton="0" quotePrefix="0" xfId="0">
      <alignment horizontal="centerContinuous" vertical="center"/>
    </xf>
    <xf numFmtId="166" fontId="7" fillId="4" borderId="1" applyAlignment="1" pivotButton="0" quotePrefix="0" xfId="0">
      <alignment horizontal="centerContinuous" vertical="center"/>
    </xf>
    <xf numFmtId="165" fontId="2" fillId="0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  <xf numFmtId="168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169" fontId="4" fillId="3" borderId="1" applyAlignment="1" pivotButton="0" quotePrefix="0" xfId="0">
      <alignment horizontal="left" vertical="center" wrapText="1"/>
    </xf>
    <xf numFmtId="167" fontId="4" fillId="3" borderId="1" applyAlignment="1" pivotButton="0" quotePrefix="0" xfId="0">
      <alignment horizontal="left" vertical="center" wrapText="1"/>
    </xf>
    <xf numFmtId="170" fontId="4" fillId="3" borderId="1" applyAlignment="1" pivotButton="0" quotePrefix="0" xfId="0">
      <alignment horizontal="left" vertical="center" wrapText="1"/>
    </xf>
    <xf numFmtId="166" fontId="4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6">
    <dxf>
      <font>
        <name val="Aptos"/>
        <color rgb="009C0006"/>
        <sz val="10"/>
      </font>
      <fill>
        <patternFill patternType="solid">
          <fgColor rgb="00F4CCCC"/>
        </patternFill>
      </fill>
    </dxf>
    <dxf>
      <font>
        <name val="Aptos"/>
        <color rgb="00006100"/>
        <sz val="10"/>
      </font>
      <fill>
        <patternFill patternType="solid">
          <fgColor rgb="00C6EFCE"/>
        </patternFill>
      </fill>
    </dxf>
    <dxf>
      <font>
        <name val="Aptos"/>
        <color rgb="001F2933"/>
        <sz val="10"/>
      </font>
      <fill>
        <patternFill patternType="solid">
          <fgColor rgb="00FFE699"/>
        </patternFill>
      </fill>
    </dxf>
    <dxf>
      <font>
        <name val="Aptos"/>
        <color rgb="009C0006"/>
        <sz val="10"/>
      </font>
      <fill>
        <patternFill patternType="solid">
          <fgColor rgb="00FCE4D6"/>
        </patternFill>
      </fill>
    </dxf>
    <dxf>
      <font>
        <name val="Aptos"/>
        <color rgb="00666666"/>
        <sz val="10"/>
      </font>
      <fill>
        <patternFill patternType="solid">
          <fgColor rgb="00D9D9D9"/>
        </patternFill>
      </fill>
    </dxf>
    <dxf>
      <font>
        <name val="Aptos"/>
        <b val="1"/>
        <color rgb="00FFFFFF"/>
        <sz val="10"/>
      </font>
      <fill>
        <patternFill patternType="solid">
          <fgColor rgb="008B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Area Count by Recommendation</a:t>
            </a:r>
          </a:p>
        </rich>
      </tx>
    </title>
    <plotArea>
      <barChart>
        <barDir val="bar"/>
        <grouping val="clustered"/>
        <varyColors val="1"/>
        <ser>
          <idx val="0"/>
          <order val="0"/>
          <tx>
            <strRef>
              <f>'Dashboard'!B17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70AD47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FC000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97316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0000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8B0000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A6A6A6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'Dashboard'!$A$18:$A$23</f>
            </numRef>
          </cat>
          <val>
            <numRef>
              <f>'Dashboard'!$B$18:$B$23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Area 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axMin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12</col>
      <colOff>0</colOff>
      <row>16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erviceAreas" displayName="tblServiceAreas" ref="A5:AJ205" headerRowCount="1">
  <autoFilter ref="A5:AJ205"/>
  <tableColumns count="36">
    <tableColumn id="1" name="Area ID"/>
    <tableColumn id="2" name="Include?"/>
    <tableColumn id="3" name="Area Name"/>
    <tableColumn id="4" name="ZIP Code"/>
    <tableColumn id="5" name="City"/>
    <tableColumn id="6" name="State"/>
    <tableColumn id="7" name="Primary Service Day"/>
    <tableColumn id="8" name="Service Days/Week"/>
    <tableColumn id="9" name="Estimated Stops/Week"/>
    <tableColumn id="10" name="One-Way Miles"/>
    <tableColumn id="11" name="Avg. Miles Between Stops"/>
    <tableColumn id="12" name="Avg. Revenue/Stop"/>
    <tableColumn id="13" name="Priority"/>
    <tableColumn id="14" name="Notes"/>
    <tableColumn id="15" name="Base Route Miles/Week"/>
    <tableColumn id="16" name="Local Miles/Week"/>
    <tableColumn id="17" name="Total Route Miles/Week"/>
    <tableColumn id="18" name="Drive Hours/Week"/>
    <tableColumn id="19" name="Service Hours/Week"/>
    <tableColumn id="20" name="Total Driver Hours/Week"/>
    <tableColumn id="21" name="Avg. Hours/Service Day"/>
    <tableColumn id="22" name="Weekly Revenue"/>
    <tableColumn id="23" name="Fuel Gallons/Week"/>
    <tableColumn id="24" name="Fuel Cost/Week"/>
    <tableColumn id="25" name="Other Vehicle Cost/Week"/>
    <tableColumn id="26" name="Labor Cost/Week"/>
    <tableColumn id="27" name="Fixed Route Cost/Week"/>
    <tableColumn id="28" name="Total Cost/Week"/>
    <tableColumn id="29" name="Contribution/Week"/>
    <tableColumn id="30" name="Contribution Margin"/>
    <tableColumn id="31" name="Stops/Service Day"/>
    <tableColumn id="32" name="Stops/Route Mile"/>
    <tableColumn id="33" name="Capacity Status"/>
    <tableColumn id="34" name="Financial Status"/>
    <tableColumn id="35" name="Planning Recommendation"/>
    <tableColumn id="36" name="Input Check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autoPageBreaks="0" fitToPage="1"/>
  </sheetPr>
  <dimension ref="A1:K10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8" customWidth="1" min="3" max="3"/>
    <col width="17" customWidth="1" min="4" max="4"/>
    <col width="19" customWidth="1" min="5" max="5"/>
    <col width="4" customWidth="1" min="6" max="6"/>
    <col width="20" customWidth="1" min="7" max="7"/>
    <col width="16" customWidth="1" min="8" max="8"/>
    <col width="18" customWidth="1" min="9" max="9"/>
    <col width="17" customWidth="1" min="10" max="10"/>
    <col width="19" customWidth="1" min="11" max="11"/>
    <col width="3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 ht="30" customHeight="1">
      <c r="A1" s="1" t="inlineStr">
        <is>
          <t>Delivery Service Area Planning Dashboard</t>
        </is>
      </c>
    </row>
    <row r="2" ht="22" customHeight="1">
      <c r="A2" s="2">
        <f>"Planning date: "&amp;TEXT('Settings'!$B$4,"m/d/yyyy")&amp;" | Depot: "&amp;'Settings'!$B$5&amp;" ("&amp;'Settings'!$B$6&amp;")"</f>
        <v/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22" customHeight="1">
      <c r="A3" s="4" t="inlineStr">
        <is>
          <t>Results are estimates based on user-entered demand, distance, and operating assumptions.</t>
        </is>
      </c>
    </row>
    <row r="4" ht="22" customHeight="1">
      <c r="A4" s="5" t="inlineStr">
        <is>
          <t>Included Areas</t>
        </is>
      </c>
      <c r="B4" s="5" t="n"/>
      <c r="C4" s="5" t="inlineStr">
        <is>
          <t>Estimated Stops/Week</t>
        </is>
      </c>
      <c r="D4" s="5" t="n"/>
      <c r="E4" s="5" t="inlineStr">
        <is>
          <t>Route Miles/Week</t>
        </is>
      </c>
      <c r="F4" s="5" t="n"/>
      <c r="G4" s="5" t="inlineStr">
        <is>
          <t>Fuel Gallons/Week</t>
        </is>
      </c>
      <c r="H4" s="5" t="n"/>
    </row>
    <row r="5" ht="30" customHeight="1">
      <c r="A5" s="6">
        <f>COUNTIF('Service Areas'!$B$6:$B$205,"Yes")</f>
        <v/>
      </c>
      <c r="B5" s="7" t="n"/>
      <c r="C5" s="6">
        <f>SUMIFS('Service Areas'!$I$6:$I$205,'Service Areas'!$B$6:$B$205,"Yes")</f>
        <v/>
      </c>
      <c r="D5" s="7" t="n"/>
      <c r="E5" s="52">
        <f>SUMIFS('Service Areas'!$Q$6:$Q$205,'Service Areas'!$B$6:$B$205,"Yes")</f>
        <v/>
      </c>
      <c r="F5" s="7" t="n"/>
      <c r="G5" s="52">
        <f>SUMIFS('Service Areas'!$W$6:$W$205,'Service Areas'!$B$6:$B$205,"Yes")</f>
        <v/>
      </c>
      <c r="H5" s="7" t="n"/>
    </row>
    <row r="6" ht="12" customHeight="1">
      <c r="A6" s="7" t="n"/>
      <c r="B6" s="7" t="n"/>
      <c r="C6" s="7" t="n"/>
      <c r="D6" s="7" t="n"/>
      <c r="E6" s="7" t="n"/>
      <c r="F6" s="7" t="n"/>
      <c r="G6" s="7" t="n"/>
      <c r="H6" s="7" t="n"/>
    </row>
    <row r="7"/>
    <row r="8" ht="22" customHeight="1">
      <c r="A8" s="5" t="inlineStr">
        <is>
          <t>Driver Hours/Week</t>
        </is>
      </c>
      <c r="B8" s="5" t="n"/>
      <c r="C8" s="5" t="inlineStr">
        <is>
          <t>Weekly Revenue</t>
        </is>
      </c>
      <c r="D8" s="5" t="n"/>
      <c r="E8" s="5" t="inlineStr">
        <is>
          <t>Weekly Cost</t>
        </is>
      </c>
      <c r="F8" s="5" t="n"/>
      <c r="G8" s="5" t="inlineStr">
        <is>
          <t>Weekly Contribution</t>
        </is>
      </c>
      <c r="H8" s="5" t="n"/>
    </row>
    <row r="9" ht="30" customHeight="1">
      <c r="A9" s="52">
        <f>SUMIFS('Service Areas'!$T$6:$T$205,'Service Areas'!$B$6:$B$205,"Yes")</f>
        <v/>
      </c>
      <c r="B9" s="7" t="n"/>
      <c r="C9" s="53">
        <f>SUMIFS('Service Areas'!$V$6:$V$205,'Service Areas'!$B$6:$B$205,"Yes")</f>
        <v/>
      </c>
      <c r="D9" s="7" t="n"/>
      <c r="E9" s="53">
        <f>SUMIFS('Service Areas'!$AB$6:$AB$205,'Service Areas'!$B$6:$B$205,"Yes")</f>
        <v/>
      </c>
      <c r="F9" s="7" t="n"/>
      <c r="G9" s="53">
        <f>SUMIFS('Service Areas'!$AC$6:$AC$205,'Service Areas'!$B$6:$B$205,"Yes")</f>
        <v/>
      </c>
      <c r="H9" s="7" t="n"/>
    </row>
    <row r="10" ht="12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/>
    <row r="12" ht="22" customHeight="1">
      <c r="A12" s="5" t="inlineStr">
        <is>
          <t>Contribution Margin</t>
        </is>
      </c>
      <c r="B12" s="5" t="n"/>
      <c r="C12" s="5" t="inlineStr">
        <is>
          <t>Annualized Contribution</t>
        </is>
      </c>
      <c r="D12" s="5" t="n"/>
      <c r="E12" s="5" t="inlineStr">
        <is>
          <t>Areas Needing Review</t>
        </is>
      </c>
      <c r="F12" s="5" t="n"/>
      <c r="G12" s="5" t="inlineStr">
        <is>
          <t>Data Issues</t>
        </is>
      </c>
      <c r="H12" s="5" t="n"/>
    </row>
    <row r="13" ht="30" customHeight="1">
      <c r="A13" s="54">
        <f>IFERROR($G$9/$C$9,0)</f>
        <v/>
      </c>
      <c r="B13" s="7" t="n"/>
      <c r="C13" s="53">
        <f>$G$9*'Settings'!$B$18</f>
        <v/>
      </c>
      <c r="D13" s="7" t="n"/>
      <c r="E13" s="6">
        <f>COUNTIFS('Service Areas'!$B$6:$B$205,"Yes",'Service Areas'!$AI$6:$AI$205,"&lt;&gt;Recommended")</f>
        <v/>
      </c>
      <c r="F13" s="7" t="n"/>
      <c r="G13" s="6">
        <f>COUNTIFS('Service Areas'!$B$6:$B$205,"Yes",'Service Areas'!$AJ$6:$AJ$205,"&lt;&gt;OK")</f>
        <v/>
      </c>
      <c r="H13" s="7" t="n"/>
    </row>
    <row r="14" ht="12" customHeight="1">
      <c r="A14" s="7">
        <f>""</f>
        <v/>
      </c>
      <c r="B14" s="7" t="n"/>
      <c r="C14" s="7" t="n"/>
      <c r="D14" s="7" t="n"/>
      <c r="E14" s="7" t="n"/>
      <c r="F14" s="7" t="n"/>
      <c r="G14" s="7">
        <f>""</f>
        <v/>
      </c>
      <c r="H14" s="7" t="n"/>
    </row>
    <row r="15">
      <c r="A15">
        <f>""</f>
        <v/>
      </c>
      <c r="G15">
        <f>""</f>
        <v/>
      </c>
    </row>
    <row r="16">
      <c r="A16">
        <f>""</f>
        <v/>
      </c>
      <c r="G16">
        <f>""</f>
        <v/>
      </c>
    </row>
    <row r="17">
      <c r="A17" s="11" t="inlineStr">
        <is>
          <t>Planning Recommendation</t>
        </is>
      </c>
      <c r="B17" s="11" t="inlineStr">
        <is>
          <t>Area Count</t>
        </is>
      </c>
      <c r="C17" s="11" t="inlineStr">
        <is>
          <t>Estimated Stops/Week</t>
        </is>
      </c>
      <c r="D17" s="11" t="inlineStr">
        <is>
          <t>Weekly Revenue</t>
        </is>
      </c>
      <c r="E17" s="11" t="inlineStr">
        <is>
          <t>Weekly Contribution</t>
        </is>
      </c>
      <c r="G17" s="11" t="inlineStr">
        <is>
          <t>Priority</t>
        </is>
      </c>
      <c r="H17" s="11" t="inlineStr">
        <is>
          <t>Included Areas</t>
        </is>
      </c>
      <c r="I17" s="11" t="inlineStr">
        <is>
          <t>Estimated Stops/Week</t>
        </is>
      </c>
      <c r="J17" s="11" t="inlineStr">
        <is>
          <t>Weekly Revenue</t>
        </is>
      </c>
      <c r="K17" s="11" t="inlineStr">
        <is>
          <t>Weekly Contribution</t>
        </is>
      </c>
    </row>
    <row r="18">
      <c r="A18" s="12" t="inlineStr">
        <is>
          <t>Recommended</t>
        </is>
      </c>
      <c r="B18" s="13">
        <f>COUNTIF('Service Areas'!$AI$6:$AI$205,$A18)</f>
        <v/>
      </c>
      <c r="C18" s="13">
        <f>SUMIF('Service Areas'!$AI$6:$AI$205,$A18,'Service Areas'!$I$6:$I$205)</f>
        <v/>
      </c>
      <c r="D18" s="55">
        <f>SUMIF('Service Areas'!$AI$6:$AI$205,$A18,'Service Areas'!$V$6:$V$205)</f>
        <v/>
      </c>
      <c r="E18" s="55">
        <f>SUMIF('Service Areas'!$AI$6:$AI$205,$A18,'Service Areas'!$AC$6:$AC$205)</f>
        <v/>
      </c>
      <c r="G18" s="15" t="inlineStr">
        <is>
          <t>High</t>
        </is>
      </c>
      <c r="H18" s="16">
        <f>COUNTIFS('Service Areas'!$B$6:$B$205,"Yes",'Service Areas'!$M$6:$M$205,$G18)</f>
        <v/>
      </c>
      <c r="I18" s="16">
        <f>SUMIFS('Service Areas'!$I$6:$I$205,'Service Areas'!$B$6:$B$205,"Yes",'Service Areas'!$M$6:$M$205,$G18)</f>
        <v/>
      </c>
      <c r="J18" s="56">
        <f>SUMIFS('Service Areas'!$V$6:$V$205,'Service Areas'!$B$6:$B$205,"Yes",'Service Areas'!$M$6:$M$205,$G18)</f>
        <v/>
      </c>
      <c r="K18" s="56">
        <f>SUMIFS('Service Areas'!$AC$6:$AC$205,'Service Areas'!$B$6:$B$205,"Yes",'Service Areas'!$M$6:$M$205,$G18)</f>
        <v/>
      </c>
    </row>
    <row r="19">
      <c r="A19" s="18" t="inlineStr">
        <is>
          <t>Build Density</t>
        </is>
      </c>
      <c r="B19" s="13">
        <f>COUNTIF('Service Areas'!$AI$6:$AI$205,$A19)</f>
        <v/>
      </c>
      <c r="C19" s="13">
        <f>SUMIF('Service Areas'!$AI$6:$AI$205,$A19,'Service Areas'!$I$6:$I$205)</f>
        <v/>
      </c>
      <c r="D19" s="55">
        <f>SUMIF('Service Areas'!$AI$6:$AI$205,$A19,'Service Areas'!$V$6:$V$205)</f>
        <v/>
      </c>
      <c r="E19" s="55">
        <f>SUMIF('Service Areas'!$AI$6:$AI$205,$A19,'Service Areas'!$AC$6:$AC$205)</f>
        <v/>
      </c>
      <c r="G19" s="15" t="inlineStr">
        <is>
          <t>Medium</t>
        </is>
      </c>
      <c r="H19" s="16">
        <f>COUNTIFS('Service Areas'!$B$6:$B$205,"Yes",'Service Areas'!$M$6:$M$205,$G19)</f>
        <v/>
      </c>
      <c r="I19" s="16">
        <f>SUMIFS('Service Areas'!$I$6:$I$205,'Service Areas'!$B$6:$B$205,"Yes",'Service Areas'!$M$6:$M$205,$G19)</f>
        <v/>
      </c>
      <c r="J19" s="56">
        <f>SUMIFS('Service Areas'!$V$6:$V$205,'Service Areas'!$B$6:$B$205,"Yes",'Service Areas'!$M$6:$M$205,$G19)</f>
        <v/>
      </c>
      <c r="K19" s="56">
        <f>SUMIFS('Service Areas'!$AC$6:$AC$205,'Service Areas'!$B$6:$B$205,"Yes",'Service Areas'!$M$6:$M$205,$G19)</f>
        <v/>
      </c>
    </row>
    <row r="20">
      <c r="A20" s="19" t="inlineStr">
        <is>
          <t>Review Pricing/Costs</t>
        </is>
      </c>
      <c r="B20" s="13">
        <f>COUNTIF('Service Areas'!$AI$6:$AI$205,$A20)</f>
        <v/>
      </c>
      <c r="C20" s="13">
        <f>SUMIF('Service Areas'!$AI$6:$AI$205,$A20,'Service Areas'!$I$6:$I$205)</f>
        <v/>
      </c>
      <c r="D20" s="55">
        <f>SUMIF('Service Areas'!$AI$6:$AI$205,$A20,'Service Areas'!$V$6:$V$205)</f>
        <v/>
      </c>
      <c r="E20" s="55">
        <f>SUMIF('Service Areas'!$AI$6:$AI$205,$A20,'Service Areas'!$AC$6:$AC$205)</f>
        <v/>
      </c>
      <c r="G20" s="15" t="inlineStr">
        <is>
          <t>Low</t>
        </is>
      </c>
      <c r="H20" s="16">
        <f>COUNTIFS('Service Areas'!$B$6:$B$205,"Yes",'Service Areas'!$M$6:$M$205,$G20)</f>
        <v/>
      </c>
      <c r="I20" s="16">
        <f>SUMIFS('Service Areas'!$I$6:$I$205,'Service Areas'!$B$6:$B$205,"Yes",'Service Areas'!$M$6:$M$205,$G20)</f>
        <v/>
      </c>
      <c r="J20" s="56">
        <f>SUMIFS('Service Areas'!$V$6:$V$205,'Service Areas'!$B$6:$B$205,"Yes",'Service Areas'!$M$6:$M$205,$G20)</f>
        <v/>
      </c>
      <c r="K20" s="56">
        <f>SUMIFS('Service Areas'!$AC$6:$AC$205,'Service Areas'!$B$6:$B$205,"Yes",'Service Areas'!$M$6:$M$205,$G20)</f>
        <v/>
      </c>
    </row>
    <row r="21">
      <c r="A21" s="20" t="inlineStr">
        <is>
          <t>Review Capacity/Distance</t>
        </is>
      </c>
      <c r="B21" s="13">
        <f>COUNTIF('Service Areas'!$AI$6:$AI$205,$A21)</f>
        <v/>
      </c>
      <c r="C21" s="13">
        <f>SUMIF('Service Areas'!$AI$6:$AI$205,$A21,'Service Areas'!$I$6:$I$205)</f>
        <v/>
      </c>
      <c r="D21" s="55">
        <f>SUMIF('Service Areas'!$AI$6:$AI$205,$A21,'Service Areas'!$V$6:$V$205)</f>
        <v/>
      </c>
      <c r="E21" s="55">
        <f>SUMIF('Service Areas'!$AI$6:$AI$205,$A21,'Service Areas'!$AC$6:$AC$205)</f>
        <v/>
      </c>
      <c r="G21">
        <f>""</f>
        <v/>
      </c>
      <c r="H21">
        <f>""</f>
        <v/>
      </c>
      <c r="I21">
        <f>""</f>
        <v/>
      </c>
      <c r="J21">
        <f>""</f>
        <v/>
      </c>
      <c r="K21">
        <f>""</f>
        <v/>
      </c>
    </row>
    <row r="22">
      <c r="A22" s="21" t="inlineStr">
        <is>
          <t>Complete Inputs</t>
        </is>
      </c>
      <c r="B22" s="13">
        <f>COUNTIF('Service Areas'!$AI$6:$AI$205,$A22)</f>
        <v/>
      </c>
      <c r="C22" s="13">
        <f>SUMIF('Service Areas'!$AI$6:$AI$205,$A22,'Service Areas'!$I$6:$I$205)</f>
        <v/>
      </c>
      <c r="D22" s="55">
        <f>SUMIF('Service Areas'!$AI$6:$AI$205,$A22,'Service Areas'!$V$6:$V$205)</f>
        <v/>
      </c>
      <c r="E22" s="55">
        <f>SUMIF('Service Areas'!$AI$6:$AI$205,$A22,'Service Areas'!$AC$6:$AC$205)</f>
        <v/>
      </c>
      <c r="G22">
        <f>""</f>
        <v/>
      </c>
      <c r="H22">
        <f>""</f>
        <v/>
      </c>
      <c r="I22">
        <f>""</f>
        <v/>
      </c>
      <c r="J22">
        <f>""</f>
        <v/>
      </c>
      <c r="K22">
        <f>""</f>
        <v/>
      </c>
    </row>
    <row r="23">
      <c r="A23" s="22" t="inlineStr">
        <is>
          <t>Exclude</t>
        </is>
      </c>
      <c r="B23" s="13">
        <f>COUNTIF('Service Areas'!$AI$6:$AI$205,$A23)</f>
        <v/>
      </c>
      <c r="C23" s="13">
        <f>SUMIF('Service Areas'!$AI$6:$AI$205,$A23,'Service Areas'!$I$6:$I$205)</f>
        <v/>
      </c>
      <c r="D23" s="55">
        <f>SUMIF('Service Areas'!$AI$6:$AI$205,$A23,'Service Areas'!$V$6:$V$205)</f>
        <v/>
      </c>
      <c r="E23" s="55">
        <f>SUMIF('Service Areas'!$AI$6:$AI$205,$A23,'Service Areas'!$AC$6:$AC$205)</f>
        <v/>
      </c>
      <c r="G23">
        <f>""</f>
        <v/>
      </c>
      <c r="H23">
        <f>""</f>
        <v/>
      </c>
      <c r="I23">
        <f>""</f>
        <v/>
      </c>
      <c r="J23">
        <f>""</f>
        <v/>
      </c>
      <c r="K23">
        <f>""</f>
        <v/>
      </c>
    </row>
    <row r="24">
      <c r="A24">
        <f>""</f>
        <v/>
      </c>
      <c r="B24">
        <f>""</f>
        <v/>
      </c>
      <c r="C24">
        <f>""</f>
        <v/>
      </c>
      <c r="D24">
        <f>""</f>
        <v/>
      </c>
      <c r="E24">
        <f>""</f>
        <v/>
      </c>
      <c r="G24">
        <f>""</f>
        <v/>
      </c>
      <c r="H24">
        <f>""</f>
        <v/>
      </c>
      <c r="I24">
        <f>""</f>
        <v/>
      </c>
      <c r="J24">
        <f>""</f>
        <v/>
      </c>
      <c r="K24">
        <f>""</f>
        <v/>
      </c>
    </row>
    <row r="25">
      <c r="A25" s="23" t="inlineStr">
        <is>
          <t>Planning Notes</t>
        </is>
      </c>
      <c r="B25" s="23">
        <f>""</f>
        <v/>
      </c>
      <c r="C25" s="23">
        <f>""</f>
        <v/>
      </c>
      <c r="D25" s="23">
        <f>""</f>
        <v/>
      </c>
      <c r="E25" s="23">
        <f>""</f>
        <v/>
      </c>
      <c r="F25" s="23" t="n"/>
      <c r="G25" s="23">
        <f>""</f>
        <v/>
      </c>
      <c r="H25" s="23">
        <f>""</f>
        <v/>
      </c>
      <c r="I25" s="23">
        <f>""</f>
        <v/>
      </c>
      <c r="J25" s="23">
        <f>""</f>
        <v/>
      </c>
      <c r="K25">
        <f>""</f>
        <v/>
      </c>
    </row>
    <row r="26" ht="42" customHeight="1">
      <c r="A26" s="24" t="inlineStr">
        <is>
          <t>• Recommended means the area meets the current capacity, contribution margin, and stop-density targets.</t>
        </is>
      </c>
      <c r="B26" s="25">
        <f>""</f>
        <v/>
      </c>
      <c r="C26" s="25">
        <f>""</f>
        <v/>
      </c>
      <c r="D26" s="25">
        <f>""</f>
        <v/>
      </c>
      <c r="E26" s="25">
        <f>""</f>
        <v/>
      </c>
      <c r="F26" s="25" t="n"/>
      <c r="G26" s="25">
        <f>""</f>
        <v/>
      </c>
      <c r="H26" s="25">
        <f>""</f>
        <v/>
      </c>
      <c r="I26" s="25">
        <f>""</f>
        <v/>
      </c>
      <c r="J26" s="25">
        <f>""</f>
        <v/>
      </c>
      <c r="K26">
        <f>""</f>
        <v/>
      </c>
    </row>
    <row r="27" ht="42" customHeight="1">
      <c r="A27" s="24" t="inlineStr">
        <is>
          <t>• Review order is capacity or distance first, financial performance second, and stop density third.</t>
        </is>
      </c>
      <c r="B27" s="25">
        <f>""</f>
        <v/>
      </c>
      <c r="C27" s="25">
        <f>""</f>
        <v/>
      </c>
      <c r="D27" s="25">
        <f>""</f>
        <v/>
      </c>
      <c r="E27" s="25">
        <f>""</f>
        <v/>
      </c>
      <c r="F27" s="25" t="n"/>
      <c r="G27" s="25">
        <f>""</f>
        <v/>
      </c>
      <c r="H27" s="25">
        <f>""</f>
        <v/>
      </c>
      <c r="I27" s="25">
        <f>""</f>
        <v/>
      </c>
      <c r="J27" s="25">
        <f>""</f>
        <v/>
      </c>
      <c r="K27">
        <f>""</f>
        <v/>
      </c>
    </row>
    <row r="28" ht="42" customHeight="1">
      <c r="A28" s="24" t="inlineStr">
        <is>
          <t>• Primary Service Day is informational. Service Days/Week controls the number of weekly depot round trips.</t>
        </is>
      </c>
      <c r="B28" s="25">
        <f>""</f>
        <v/>
      </c>
      <c r="C28" s="25">
        <f>""</f>
        <v/>
      </c>
      <c r="D28" s="25">
        <f>""</f>
        <v/>
      </c>
      <c r="E28" s="25">
        <f>""</f>
        <v/>
      </c>
      <c r="F28" s="25" t="n"/>
      <c r="G28" s="25">
        <f>""</f>
        <v/>
      </c>
      <c r="H28" s="25">
        <f>""</f>
        <v/>
      </c>
      <c r="I28" s="25">
        <f>""</f>
        <v/>
      </c>
      <c r="J28" s="25">
        <f>""</f>
        <v/>
      </c>
      <c r="K28">
        <f>""</f>
        <v/>
      </c>
    </row>
    <row r="29" ht="42" customHeight="1">
      <c r="A29" s="24" t="inlineStr">
        <is>
          <t>• Distances are user-entered planning estimates. This workbook does not geocode ZIP Codes, calculate live drive times, or optimize routes.</t>
        </is>
      </c>
      <c r="B29" s="25">
        <f>""</f>
        <v/>
      </c>
      <c r="C29" s="25">
        <f>""</f>
        <v/>
      </c>
      <c r="D29" s="25">
        <f>""</f>
        <v/>
      </c>
      <c r="E29" s="25">
        <f>""</f>
        <v/>
      </c>
      <c r="F29" s="25" t="n"/>
      <c r="G29" s="25">
        <f>""</f>
        <v/>
      </c>
      <c r="H29" s="25">
        <f>""</f>
        <v/>
      </c>
      <c r="I29" s="25">
        <f>""</f>
        <v/>
      </c>
      <c r="J29" s="25">
        <f>""</f>
        <v/>
      </c>
      <c r="K29">
        <f>""</f>
        <v/>
      </c>
    </row>
    <row r="30" ht="42" customHeight="1">
      <c r="A30" s="24" t="inlineStr">
        <is>
          <t>• Annualized Contribution equals weekly contribution multiplied by Operating Weeks per Year and is not a revenue forecast.</t>
        </is>
      </c>
      <c r="B30" s="25">
        <f>""</f>
        <v/>
      </c>
      <c r="C30" s="25">
        <f>""</f>
        <v/>
      </c>
      <c r="D30" s="25">
        <f>""</f>
        <v/>
      </c>
      <c r="E30" s="25">
        <f>""</f>
        <v/>
      </c>
      <c r="F30" s="25" t="n"/>
      <c r="G30" s="25">
        <f>""</f>
        <v/>
      </c>
      <c r="H30" s="25">
        <f>""</f>
        <v/>
      </c>
      <c r="I30" s="25">
        <f>""</f>
        <v/>
      </c>
      <c r="J30" s="25">
        <f>""</f>
        <v/>
      </c>
      <c r="K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G31">
        <f>""</f>
        <v/>
      </c>
      <c r="H31">
        <f>""</f>
        <v/>
      </c>
      <c r="I31">
        <f>""</f>
        <v/>
      </c>
      <c r="J31">
        <f>""</f>
        <v/>
      </c>
      <c r="K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G32">
        <f>""</f>
        <v/>
      </c>
      <c r="H32">
        <f>""</f>
        <v/>
      </c>
      <c r="I32">
        <f>""</f>
        <v/>
      </c>
      <c r="J32">
        <f>""</f>
        <v/>
      </c>
      <c r="K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G33">
        <f>""</f>
        <v/>
      </c>
      <c r="H33">
        <f>""</f>
        <v/>
      </c>
      <c r="I33">
        <f>""</f>
        <v/>
      </c>
      <c r="J33">
        <f>""</f>
        <v/>
      </c>
      <c r="K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G34">
        <f>""</f>
        <v/>
      </c>
      <c r="H34">
        <f>""</f>
        <v/>
      </c>
      <c r="I34">
        <f>""</f>
        <v/>
      </c>
      <c r="J34">
        <f>""</f>
        <v/>
      </c>
      <c r="K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G35">
        <f>""</f>
        <v/>
      </c>
      <c r="H35">
        <f>""</f>
        <v/>
      </c>
      <c r="I35">
        <f>""</f>
        <v/>
      </c>
      <c r="J35">
        <f>""</f>
        <v/>
      </c>
      <c r="K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G36">
        <f>""</f>
        <v/>
      </c>
      <c r="H36">
        <f>""</f>
        <v/>
      </c>
      <c r="I36">
        <f>""</f>
        <v/>
      </c>
      <c r="J36">
        <f>""</f>
        <v/>
      </c>
      <c r="K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G37">
        <f>""</f>
        <v/>
      </c>
      <c r="H37">
        <f>""</f>
        <v/>
      </c>
      <c r="I37">
        <f>""</f>
        <v/>
      </c>
      <c r="J37">
        <f>""</f>
        <v/>
      </c>
      <c r="K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G38">
        <f>""</f>
        <v/>
      </c>
      <c r="H38">
        <f>""</f>
        <v/>
      </c>
      <c r="I38">
        <f>""</f>
        <v/>
      </c>
      <c r="J38">
        <f>""</f>
        <v/>
      </c>
      <c r="K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G39">
        <f>""</f>
        <v/>
      </c>
      <c r="H39">
        <f>""</f>
        <v/>
      </c>
      <c r="I39">
        <f>""</f>
        <v/>
      </c>
      <c r="J39">
        <f>""</f>
        <v/>
      </c>
      <c r="K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G40">
        <f>""</f>
        <v/>
      </c>
      <c r="H40">
        <f>""</f>
        <v/>
      </c>
      <c r="I40">
        <f>""</f>
        <v/>
      </c>
      <c r="J40">
        <f>""</f>
        <v/>
      </c>
      <c r="K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G41">
        <f>""</f>
        <v/>
      </c>
      <c r="H41">
        <f>""</f>
        <v/>
      </c>
      <c r="I41">
        <f>""</f>
        <v/>
      </c>
      <c r="J41">
        <f>""</f>
        <v/>
      </c>
      <c r="K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G42">
        <f>""</f>
        <v/>
      </c>
      <c r="H42">
        <f>""</f>
        <v/>
      </c>
      <c r="I42">
        <f>""</f>
        <v/>
      </c>
      <c r="J42">
        <f>""</f>
        <v/>
      </c>
      <c r="K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G43">
        <f>""</f>
        <v/>
      </c>
      <c r="H43">
        <f>""</f>
        <v/>
      </c>
      <c r="I43">
        <f>""</f>
        <v/>
      </c>
      <c r="J43">
        <f>""</f>
        <v/>
      </c>
      <c r="K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G44">
        <f>""</f>
        <v/>
      </c>
      <c r="H44">
        <f>""</f>
        <v/>
      </c>
      <c r="I44">
        <f>""</f>
        <v/>
      </c>
      <c r="J44">
        <f>""</f>
        <v/>
      </c>
      <c r="K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G45">
        <f>""</f>
        <v/>
      </c>
      <c r="H45">
        <f>""</f>
        <v/>
      </c>
      <c r="I45">
        <f>""</f>
        <v/>
      </c>
      <c r="J45">
        <f>""</f>
        <v/>
      </c>
      <c r="K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G46">
        <f>""</f>
        <v/>
      </c>
      <c r="H46">
        <f>""</f>
        <v/>
      </c>
      <c r="I46">
        <f>""</f>
        <v/>
      </c>
      <c r="J46">
        <f>""</f>
        <v/>
      </c>
      <c r="K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G47">
        <f>""</f>
        <v/>
      </c>
      <c r="H47">
        <f>""</f>
        <v/>
      </c>
      <c r="I47">
        <f>""</f>
        <v/>
      </c>
      <c r="J47">
        <f>""</f>
        <v/>
      </c>
      <c r="K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G48">
        <f>""</f>
        <v/>
      </c>
      <c r="H48">
        <f>""</f>
        <v/>
      </c>
      <c r="I48">
        <f>""</f>
        <v/>
      </c>
      <c r="J48">
        <f>""</f>
        <v/>
      </c>
      <c r="K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G49">
        <f>""</f>
        <v/>
      </c>
      <c r="H49">
        <f>""</f>
        <v/>
      </c>
      <c r="I49">
        <f>""</f>
        <v/>
      </c>
      <c r="J49">
        <f>""</f>
        <v/>
      </c>
      <c r="K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G50">
        <f>""</f>
        <v/>
      </c>
      <c r="H50">
        <f>""</f>
        <v/>
      </c>
      <c r="I50">
        <f>""</f>
        <v/>
      </c>
      <c r="J50">
        <f>""</f>
        <v/>
      </c>
      <c r="K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G51">
        <f>""</f>
        <v/>
      </c>
      <c r="H51">
        <f>""</f>
        <v/>
      </c>
      <c r="I51">
        <f>""</f>
        <v/>
      </c>
      <c r="J51">
        <f>""</f>
        <v/>
      </c>
      <c r="K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G52">
        <f>""</f>
        <v/>
      </c>
      <c r="H52">
        <f>""</f>
        <v/>
      </c>
      <c r="I52">
        <f>""</f>
        <v/>
      </c>
      <c r="J52">
        <f>""</f>
        <v/>
      </c>
      <c r="K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G53">
        <f>""</f>
        <v/>
      </c>
      <c r="H53">
        <f>""</f>
        <v/>
      </c>
      <c r="I53">
        <f>""</f>
        <v/>
      </c>
      <c r="J53">
        <f>""</f>
        <v/>
      </c>
      <c r="K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G54">
        <f>""</f>
        <v/>
      </c>
      <c r="H54">
        <f>""</f>
        <v/>
      </c>
      <c r="I54">
        <f>""</f>
        <v/>
      </c>
      <c r="J54">
        <f>""</f>
        <v/>
      </c>
      <c r="K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G55">
        <f>""</f>
        <v/>
      </c>
      <c r="H55">
        <f>""</f>
        <v/>
      </c>
      <c r="I55">
        <f>""</f>
        <v/>
      </c>
      <c r="J55">
        <f>""</f>
        <v/>
      </c>
      <c r="K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G56">
        <f>""</f>
        <v/>
      </c>
      <c r="H56">
        <f>""</f>
        <v/>
      </c>
      <c r="I56">
        <f>""</f>
        <v/>
      </c>
      <c r="J56">
        <f>""</f>
        <v/>
      </c>
      <c r="K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G57">
        <f>""</f>
        <v/>
      </c>
      <c r="H57">
        <f>""</f>
        <v/>
      </c>
      <c r="I57">
        <f>""</f>
        <v/>
      </c>
      <c r="J57">
        <f>""</f>
        <v/>
      </c>
      <c r="K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G58">
        <f>""</f>
        <v/>
      </c>
      <c r="H58">
        <f>""</f>
        <v/>
      </c>
      <c r="I58">
        <f>""</f>
        <v/>
      </c>
      <c r="J58">
        <f>""</f>
        <v/>
      </c>
      <c r="K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G59">
        <f>""</f>
        <v/>
      </c>
      <c r="H59">
        <f>""</f>
        <v/>
      </c>
      <c r="I59">
        <f>""</f>
        <v/>
      </c>
      <c r="J59">
        <f>""</f>
        <v/>
      </c>
      <c r="K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G60">
        <f>""</f>
        <v/>
      </c>
      <c r="H60">
        <f>""</f>
        <v/>
      </c>
      <c r="I60">
        <f>""</f>
        <v/>
      </c>
      <c r="J60">
        <f>""</f>
        <v/>
      </c>
      <c r="K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G61">
        <f>""</f>
        <v/>
      </c>
      <c r="H61">
        <f>""</f>
        <v/>
      </c>
      <c r="I61">
        <f>""</f>
        <v/>
      </c>
      <c r="J61">
        <f>""</f>
        <v/>
      </c>
      <c r="K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G62">
        <f>""</f>
        <v/>
      </c>
      <c r="H62">
        <f>""</f>
        <v/>
      </c>
      <c r="I62">
        <f>""</f>
        <v/>
      </c>
      <c r="J62">
        <f>""</f>
        <v/>
      </c>
      <c r="K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G63">
        <f>""</f>
        <v/>
      </c>
      <c r="H63">
        <f>""</f>
        <v/>
      </c>
      <c r="I63">
        <f>""</f>
        <v/>
      </c>
      <c r="J63">
        <f>""</f>
        <v/>
      </c>
      <c r="K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G64">
        <f>""</f>
        <v/>
      </c>
      <c r="H64">
        <f>""</f>
        <v/>
      </c>
      <c r="I64">
        <f>""</f>
        <v/>
      </c>
      <c r="J64">
        <f>""</f>
        <v/>
      </c>
      <c r="K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G65">
        <f>""</f>
        <v/>
      </c>
      <c r="H65">
        <f>""</f>
        <v/>
      </c>
      <c r="I65">
        <f>""</f>
        <v/>
      </c>
      <c r="J65">
        <f>""</f>
        <v/>
      </c>
      <c r="K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G66">
        <f>""</f>
        <v/>
      </c>
      <c r="H66">
        <f>""</f>
        <v/>
      </c>
      <c r="I66">
        <f>""</f>
        <v/>
      </c>
      <c r="J66">
        <f>""</f>
        <v/>
      </c>
      <c r="K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G67">
        <f>""</f>
        <v/>
      </c>
      <c r="H67">
        <f>""</f>
        <v/>
      </c>
      <c r="I67">
        <f>""</f>
        <v/>
      </c>
      <c r="J67">
        <f>""</f>
        <v/>
      </c>
      <c r="K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G68">
        <f>""</f>
        <v/>
      </c>
      <c r="H68">
        <f>""</f>
        <v/>
      </c>
      <c r="I68">
        <f>""</f>
        <v/>
      </c>
      <c r="J68">
        <f>""</f>
        <v/>
      </c>
      <c r="K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G69">
        <f>""</f>
        <v/>
      </c>
      <c r="H69">
        <f>""</f>
        <v/>
      </c>
      <c r="I69">
        <f>""</f>
        <v/>
      </c>
      <c r="J69">
        <f>""</f>
        <v/>
      </c>
      <c r="K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G70">
        <f>""</f>
        <v/>
      </c>
      <c r="H70">
        <f>""</f>
        <v/>
      </c>
      <c r="I70">
        <f>""</f>
        <v/>
      </c>
      <c r="J70">
        <f>""</f>
        <v/>
      </c>
      <c r="K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G71">
        <f>""</f>
        <v/>
      </c>
      <c r="H71">
        <f>""</f>
        <v/>
      </c>
      <c r="I71">
        <f>""</f>
        <v/>
      </c>
      <c r="J71">
        <f>""</f>
        <v/>
      </c>
      <c r="K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G72">
        <f>""</f>
        <v/>
      </c>
      <c r="H72">
        <f>""</f>
        <v/>
      </c>
      <c r="I72">
        <f>""</f>
        <v/>
      </c>
      <c r="J72">
        <f>""</f>
        <v/>
      </c>
      <c r="K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G73">
        <f>""</f>
        <v/>
      </c>
      <c r="H73">
        <f>""</f>
        <v/>
      </c>
      <c r="I73">
        <f>""</f>
        <v/>
      </c>
      <c r="J73">
        <f>""</f>
        <v/>
      </c>
      <c r="K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G74">
        <f>""</f>
        <v/>
      </c>
      <c r="H74">
        <f>""</f>
        <v/>
      </c>
      <c r="I74">
        <f>""</f>
        <v/>
      </c>
      <c r="J74">
        <f>""</f>
        <v/>
      </c>
      <c r="K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G75">
        <f>""</f>
        <v/>
      </c>
      <c r="H75">
        <f>""</f>
        <v/>
      </c>
      <c r="I75">
        <f>""</f>
        <v/>
      </c>
      <c r="J75">
        <f>""</f>
        <v/>
      </c>
      <c r="K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G76">
        <f>""</f>
        <v/>
      </c>
      <c r="H76">
        <f>""</f>
        <v/>
      </c>
      <c r="I76">
        <f>""</f>
        <v/>
      </c>
      <c r="J76">
        <f>""</f>
        <v/>
      </c>
      <c r="K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G77">
        <f>""</f>
        <v/>
      </c>
      <c r="H77">
        <f>""</f>
        <v/>
      </c>
      <c r="I77">
        <f>""</f>
        <v/>
      </c>
      <c r="J77">
        <f>""</f>
        <v/>
      </c>
      <c r="K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G78">
        <f>""</f>
        <v/>
      </c>
      <c r="H78">
        <f>""</f>
        <v/>
      </c>
      <c r="I78">
        <f>""</f>
        <v/>
      </c>
      <c r="J78">
        <f>""</f>
        <v/>
      </c>
      <c r="K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G79">
        <f>""</f>
        <v/>
      </c>
      <c r="H79">
        <f>""</f>
        <v/>
      </c>
      <c r="I79">
        <f>""</f>
        <v/>
      </c>
      <c r="J79">
        <f>""</f>
        <v/>
      </c>
      <c r="K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G80">
        <f>""</f>
        <v/>
      </c>
      <c r="H80">
        <f>""</f>
        <v/>
      </c>
      <c r="I80">
        <f>""</f>
        <v/>
      </c>
      <c r="J80">
        <f>""</f>
        <v/>
      </c>
      <c r="K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G81">
        <f>""</f>
        <v/>
      </c>
      <c r="H81">
        <f>""</f>
        <v/>
      </c>
      <c r="I81">
        <f>""</f>
        <v/>
      </c>
      <c r="J81">
        <f>""</f>
        <v/>
      </c>
      <c r="K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G82">
        <f>""</f>
        <v/>
      </c>
      <c r="H82">
        <f>""</f>
        <v/>
      </c>
      <c r="I82">
        <f>""</f>
        <v/>
      </c>
      <c r="J82">
        <f>""</f>
        <v/>
      </c>
      <c r="K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G83">
        <f>""</f>
        <v/>
      </c>
      <c r="H83">
        <f>""</f>
        <v/>
      </c>
      <c r="I83">
        <f>""</f>
        <v/>
      </c>
      <c r="J83">
        <f>""</f>
        <v/>
      </c>
      <c r="K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G84">
        <f>""</f>
        <v/>
      </c>
      <c r="H84">
        <f>""</f>
        <v/>
      </c>
      <c r="I84">
        <f>""</f>
        <v/>
      </c>
      <c r="J84">
        <f>""</f>
        <v/>
      </c>
      <c r="K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G85">
        <f>""</f>
        <v/>
      </c>
      <c r="H85">
        <f>""</f>
        <v/>
      </c>
      <c r="I85">
        <f>""</f>
        <v/>
      </c>
      <c r="J85">
        <f>""</f>
        <v/>
      </c>
      <c r="K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G86">
        <f>""</f>
        <v/>
      </c>
      <c r="H86">
        <f>""</f>
        <v/>
      </c>
      <c r="I86">
        <f>""</f>
        <v/>
      </c>
      <c r="J86">
        <f>""</f>
        <v/>
      </c>
      <c r="K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G87">
        <f>""</f>
        <v/>
      </c>
      <c r="H87">
        <f>""</f>
        <v/>
      </c>
      <c r="I87">
        <f>""</f>
        <v/>
      </c>
      <c r="J87">
        <f>""</f>
        <v/>
      </c>
      <c r="K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G88">
        <f>""</f>
        <v/>
      </c>
      <c r="H88">
        <f>""</f>
        <v/>
      </c>
      <c r="I88">
        <f>""</f>
        <v/>
      </c>
      <c r="J88">
        <f>""</f>
        <v/>
      </c>
      <c r="K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G89">
        <f>""</f>
        <v/>
      </c>
      <c r="H89">
        <f>""</f>
        <v/>
      </c>
      <c r="I89">
        <f>""</f>
        <v/>
      </c>
      <c r="J89">
        <f>""</f>
        <v/>
      </c>
      <c r="K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G90">
        <f>""</f>
        <v/>
      </c>
      <c r="H90">
        <f>""</f>
        <v/>
      </c>
      <c r="I90">
        <f>""</f>
        <v/>
      </c>
      <c r="J90">
        <f>""</f>
        <v/>
      </c>
      <c r="K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G91">
        <f>""</f>
        <v/>
      </c>
      <c r="H91">
        <f>""</f>
        <v/>
      </c>
      <c r="I91">
        <f>""</f>
        <v/>
      </c>
      <c r="J91">
        <f>""</f>
        <v/>
      </c>
      <c r="K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G92">
        <f>""</f>
        <v/>
      </c>
      <c r="H92">
        <f>""</f>
        <v/>
      </c>
      <c r="I92">
        <f>""</f>
        <v/>
      </c>
      <c r="J92">
        <f>""</f>
        <v/>
      </c>
      <c r="K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G93">
        <f>""</f>
        <v/>
      </c>
      <c r="H93">
        <f>""</f>
        <v/>
      </c>
      <c r="I93">
        <f>""</f>
        <v/>
      </c>
      <c r="J93">
        <f>""</f>
        <v/>
      </c>
      <c r="K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G94">
        <f>""</f>
        <v/>
      </c>
      <c r="H94">
        <f>""</f>
        <v/>
      </c>
      <c r="I94">
        <f>""</f>
        <v/>
      </c>
      <c r="J94">
        <f>""</f>
        <v/>
      </c>
      <c r="K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G95">
        <f>""</f>
        <v/>
      </c>
      <c r="H95">
        <f>""</f>
        <v/>
      </c>
      <c r="I95">
        <f>""</f>
        <v/>
      </c>
      <c r="J95">
        <f>""</f>
        <v/>
      </c>
      <c r="K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G96">
        <f>""</f>
        <v/>
      </c>
      <c r="H96">
        <f>""</f>
        <v/>
      </c>
      <c r="I96">
        <f>""</f>
        <v/>
      </c>
      <c r="J96">
        <f>""</f>
        <v/>
      </c>
      <c r="K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G97">
        <f>""</f>
        <v/>
      </c>
      <c r="H97">
        <f>""</f>
        <v/>
      </c>
      <c r="I97">
        <f>""</f>
        <v/>
      </c>
      <c r="J97">
        <f>""</f>
        <v/>
      </c>
      <c r="K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G98">
        <f>""</f>
        <v/>
      </c>
      <c r="H98">
        <f>""</f>
        <v/>
      </c>
      <c r="I98">
        <f>""</f>
        <v/>
      </c>
      <c r="J98">
        <f>""</f>
        <v/>
      </c>
      <c r="K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G99">
        <f>""</f>
        <v/>
      </c>
      <c r="H99">
        <f>""</f>
        <v/>
      </c>
      <c r="I99">
        <f>""</f>
        <v/>
      </c>
      <c r="J99">
        <f>""</f>
        <v/>
      </c>
      <c r="K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G100">
        <f>""</f>
        <v/>
      </c>
      <c r="H100">
        <f>""</f>
        <v/>
      </c>
      <c r="I100">
        <f>""</f>
        <v/>
      </c>
      <c r="J100">
        <f>""</f>
        <v/>
      </c>
      <c r="K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G101">
        <f>""</f>
        <v/>
      </c>
      <c r="H101">
        <f>""</f>
        <v/>
      </c>
      <c r="I101">
        <f>""</f>
        <v/>
      </c>
      <c r="J101">
        <f>""</f>
        <v/>
      </c>
      <c r="K101">
        <f>""</f>
        <v/>
      </c>
    </row>
  </sheetData>
  <mergeCells count="1">
    <mergeCell ref="A1:J1"/>
  </mergeCells>
  <conditionalFormatting sqref="G9:H10">
    <cfRule type="expression" priority="1" dxfId="0">
      <formula>$G$9&lt;0</formula>
    </cfRule>
  </conditionalFormatting>
  <conditionalFormatting sqref="A13:B14">
    <cfRule type="expression" priority="2" dxfId="0">
      <formula>$A$13&lt;'Settings'!$B$15</formula>
    </cfRule>
    <cfRule type="expression" priority="3" dxfId="1">
      <formula>$A$13&gt;='Settings'!$B$15</formula>
    </cfRule>
  </conditionalFormatting>
  <conditionalFormatting sqref="E13:F14">
    <cfRule type="expression" priority="4" dxfId="2">
      <formula>$E$13&gt;0</formula>
    </cfRule>
  </conditionalFormatting>
  <conditionalFormatting sqref="G13:H14">
    <cfRule type="expression" priority="5" dxfId="0">
      <formula>$G$13&gt;0</formula>
    </cfRule>
  </conditionalFormatting>
  <pageMargins left="0.25" right="0.25" top="0.4" bottom="0.4" header="0.2" footer="0.2"/>
  <pageSetup orientation="landscape" paperSize="1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autoPageBreaks="0" fitToPage="1"/>
  </sheetPr>
  <dimension ref="A1:AJ205"/>
  <sheetViews>
    <sheetView showGridLines="0" zoomScale="80" workbookViewId="0">
      <pane xSplit="14" ySplit="5" topLeftCell="O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20" customWidth="1" min="3" max="3"/>
    <col width="10" customWidth="1" min="4" max="4"/>
    <col width="16" customWidth="1" min="5" max="5"/>
    <col width="8" customWidth="1" min="6" max="6"/>
    <col width="16" customWidth="1" min="7" max="7"/>
    <col width="14" customWidth="1" min="8" max="8"/>
    <col width="16" customWidth="1" min="9" max="9"/>
    <col width="14" customWidth="1" min="10" max="10"/>
    <col width="18" customWidth="1" min="11" max="11"/>
    <col width="16" customWidth="1" min="12" max="12"/>
    <col width="10" customWidth="1" min="13" max="13"/>
    <col width="38" customWidth="1" min="14" max="14"/>
    <col width="17" customWidth="1" min="15" max="15"/>
    <col width="16" customWidth="1" min="16" max="16"/>
    <col width="18" customWidth="1" min="17" max="17"/>
    <col width="16" customWidth="1" min="18" max="18"/>
    <col width="16" customWidth="1" min="19" max="19"/>
    <col width="18" customWidth="1" min="20" max="20"/>
    <col width="18" customWidth="1" min="21" max="21"/>
    <col width="17" customWidth="1" min="22" max="22"/>
    <col width="17" customWidth="1" min="23" max="23"/>
    <col width="17" customWidth="1" min="24" max="24"/>
    <col width="19" customWidth="1" min="25" max="25"/>
    <col width="17" customWidth="1" min="26" max="26"/>
    <col width="18" customWidth="1" min="27" max="27"/>
    <col width="17" customWidth="1" min="28" max="28"/>
    <col width="18" customWidth="1" min="29" max="29"/>
    <col width="16" customWidth="1" min="30" max="30"/>
    <col width="17" customWidth="1" min="31" max="31"/>
    <col width="16" customWidth="1" min="32" max="32"/>
    <col width="20" customWidth="1" min="33" max="33"/>
    <col width="18" customWidth="1" min="34" max="34"/>
    <col width="26" customWidth="1" min="35" max="35"/>
    <col width="20" customWidth="1" min="36" max="36"/>
  </cols>
  <sheetData>
    <row r="1" ht="28" customHeight="1">
      <c r="A1" s="1" t="inlineStr">
        <is>
          <t>Delivery Service Area Planning</t>
        </is>
      </c>
    </row>
    <row r="2" ht="22" customHeight="1">
      <c r="A2" s="26" t="inlineStr">
        <is>
          <t>Enter or edit yellow cells. Blue cells are calculated. Add new records within the Excel table so formulas and formatting extend automatically.</t>
        </is>
      </c>
    </row>
    <row r="3" ht="22" customHeight="1">
      <c r="A3" s="4" t="inlineStr">
        <is>
          <t>The route-mile estimate assumes one depot round trip per service day plus average travel between stops. It is not route optimization.</t>
        </is>
      </c>
    </row>
    <row r="4">
      <c r="A4" s="27" t="inlineStr">
        <is>
          <t>Yellow: User Input</t>
        </is>
      </c>
      <c r="O4" s="28" t="inlineStr">
        <is>
          <t>Blue: Calculated</t>
        </is>
      </c>
    </row>
    <row r="5" ht="52" customHeight="1">
      <c r="A5" s="11" t="inlineStr">
        <is>
          <t>Area ID</t>
        </is>
      </c>
      <c r="B5" s="11" t="inlineStr">
        <is>
          <t>Include?</t>
        </is>
      </c>
      <c r="C5" s="11" t="inlineStr">
        <is>
          <t>Area Name</t>
        </is>
      </c>
      <c r="D5" s="11" t="inlineStr">
        <is>
          <t>ZIP Code</t>
        </is>
      </c>
      <c r="E5" s="11" t="inlineStr">
        <is>
          <t>City</t>
        </is>
      </c>
      <c r="F5" s="11" t="inlineStr">
        <is>
          <t>State</t>
        </is>
      </c>
      <c r="G5" s="11" t="inlineStr">
        <is>
          <t>Primary Service Day</t>
        </is>
      </c>
      <c r="H5" s="11" t="inlineStr">
        <is>
          <t>Service Days/Week</t>
        </is>
      </c>
      <c r="I5" s="11" t="inlineStr">
        <is>
          <t>Estimated Stops/Week</t>
        </is>
      </c>
      <c r="J5" s="11" t="inlineStr">
        <is>
          <t>One-Way Miles</t>
        </is>
      </c>
      <c r="K5" s="11" t="inlineStr">
        <is>
          <t>Avg. Miles Between Stops</t>
        </is>
      </c>
      <c r="L5" s="11" t="inlineStr">
        <is>
          <t>Avg. Revenue/Stop</t>
        </is>
      </c>
      <c r="M5" s="11" t="inlineStr">
        <is>
          <t>Priority</t>
        </is>
      </c>
      <c r="N5" s="11" t="inlineStr">
        <is>
          <t>Notes</t>
        </is>
      </c>
      <c r="O5" s="11" t="inlineStr">
        <is>
          <t>Base Route Miles/Week</t>
        </is>
      </c>
      <c r="P5" s="11" t="inlineStr">
        <is>
          <t>Local Miles/Week</t>
        </is>
      </c>
      <c r="Q5" s="11" t="inlineStr">
        <is>
          <t>Total Route Miles/Week</t>
        </is>
      </c>
      <c r="R5" s="11" t="inlineStr">
        <is>
          <t>Drive Hours/Week</t>
        </is>
      </c>
      <c r="S5" s="11" t="inlineStr">
        <is>
          <t>Service Hours/Week</t>
        </is>
      </c>
      <c r="T5" s="11" t="inlineStr">
        <is>
          <t>Total Driver Hours/Week</t>
        </is>
      </c>
      <c r="U5" s="11" t="inlineStr">
        <is>
          <t>Avg. Hours/Service Day</t>
        </is>
      </c>
      <c r="V5" s="11" t="inlineStr">
        <is>
          <t>Weekly Revenue</t>
        </is>
      </c>
      <c r="W5" s="11" t="inlineStr">
        <is>
          <t>Fuel Gallons/Week</t>
        </is>
      </c>
      <c r="X5" s="11" t="inlineStr">
        <is>
          <t>Fuel Cost/Week</t>
        </is>
      </c>
      <c r="Y5" s="11" t="inlineStr">
        <is>
          <t>Other Vehicle Cost/Week</t>
        </is>
      </c>
      <c r="Z5" s="11" t="inlineStr">
        <is>
          <t>Labor Cost/Week</t>
        </is>
      </c>
      <c r="AA5" s="11" t="inlineStr">
        <is>
          <t>Fixed Route Cost/Week</t>
        </is>
      </c>
      <c r="AB5" s="11" t="inlineStr">
        <is>
          <t>Total Cost/Week</t>
        </is>
      </c>
      <c r="AC5" s="11" t="inlineStr">
        <is>
          <t>Contribution/Week</t>
        </is>
      </c>
      <c r="AD5" s="11" t="inlineStr">
        <is>
          <t>Contribution Margin</t>
        </is>
      </c>
      <c r="AE5" s="11" t="inlineStr">
        <is>
          <t>Stops/Service Day</t>
        </is>
      </c>
      <c r="AF5" s="11" t="inlineStr">
        <is>
          <t>Stops/Route Mile</t>
        </is>
      </c>
      <c r="AG5" s="11" t="inlineStr">
        <is>
          <t>Capacity Status</t>
        </is>
      </c>
      <c r="AH5" s="11" t="inlineStr">
        <is>
          <t>Financial Status</t>
        </is>
      </c>
      <c r="AI5" s="11" t="inlineStr">
        <is>
          <t>Planning Recommendation</t>
        </is>
      </c>
      <c r="AJ5" s="11" t="inlineStr">
        <is>
          <t>Input Check</t>
        </is>
      </c>
    </row>
    <row r="6" ht="34" customHeight="1">
      <c r="A6" s="29" t="inlineStr">
        <is>
          <t>DAL-001</t>
        </is>
      </c>
      <c r="B6" s="29" t="inlineStr">
        <is>
          <t>Yes</t>
        </is>
      </c>
      <c r="C6" s="29" t="inlineStr">
        <is>
          <t>Downtown Dallas</t>
        </is>
      </c>
      <c r="D6" s="30" t="inlineStr">
        <is>
          <t>75201</t>
        </is>
      </c>
      <c r="E6" s="29" t="inlineStr">
        <is>
          <t>Dallas</t>
        </is>
      </c>
      <c r="F6" s="29" t="inlineStr">
        <is>
          <t>TX</t>
        </is>
      </c>
      <c r="G6" s="29" t="inlineStr">
        <is>
          <t>Monday</t>
        </is>
      </c>
      <c r="H6" s="31" t="n">
        <v>2</v>
      </c>
      <c r="I6" s="31" t="n">
        <v>48</v>
      </c>
      <c r="J6" s="57" t="n">
        <v>8</v>
      </c>
      <c r="K6" s="57" t="n">
        <v>0.7</v>
      </c>
      <c r="L6" s="58" t="n">
        <v>48</v>
      </c>
      <c r="M6" s="29" t="inlineStr">
        <is>
          <t>High</t>
        </is>
      </c>
      <c r="N6" s="34" t="inlineStr">
        <is>
          <t>Dense core; parking delays are reflected in average travel speed.</t>
        </is>
      </c>
      <c r="O6" s="59">
        <f>IF(COUNTA($A6:$N6)=0,"",IF($B6="Yes",2*$J6*$H6,0))</f>
        <v/>
      </c>
      <c r="P6" s="59">
        <f>IF(COUNTA($A6:$N6)=0,"",IF($B6="Yes",MAX($I6-$H6,0)*$K6,0))</f>
        <v/>
      </c>
      <c r="Q6" s="59">
        <f>IF(COUNTA($A6:$N6)=0,"",IF($B6="Yes",$O6+$P6,0))</f>
        <v/>
      </c>
      <c r="R6" s="59">
        <f>IF(COUNTA($A6:$N6)=0,"",IF($B6="Yes",IFERROR($Q6/'Settings'!$B$7,0),0))</f>
        <v/>
      </c>
      <c r="S6" s="59">
        <f>IF(COUNTA($A6:$N6)=0,"",IF($B6="Yes",IFERROR($I6*'Settings'!$B$8/60,0),0))</f>
        <v/>
      </c>
      <c r="T6" s="59">
        <f>IF(COUNTA($A6:$N6)=0,"",IF($B6="Yes",$R6+$S6,0))</f>
        <v/>
      </c>
      <c r="U6" s="59">
        <f>IF(COUNTA($A6:$N6)=0,"",IF($B6="Yes",IFERROR($T6/$H6,0),0))</f>
        <v/>
      </c>
      <c r="V6" s="60">
        <f>IF(COUNTA($A6:$N6)=0,"",IF($B6="Yes",$I6*$L6,0))</f>
        <v/>
      </c>
      <c r="W6" s="59">
        <f>IF(COUNTA($A6:$N6)=0,"",IF($B6="Yes",IFERROR($Q6/'Settings'!$B$9,0),0))</f>
        <v/>
      </c>
      <c r="X6" s="60">
        <f>IF(COUNTA($A6:$N6)=0,"",IF($B6="Yes",$W6*'Settings'!$B$10,0))</f>
        <v/>
      </c>
      <c r="Y6" s="60">
        <f>IF(COUNTA($A6:$N6)=0,"",IF($B6="Yes",$Q6*'Settings'!$B$11,0))</f>
        <v/>
      </c>
      <c r="Z6" s="60">
        <f>IF(COUNTA($A6:$N6)=0,"",IF($B6="Yes",$T6*'Settings'!$B$12,0))</f>
        <v/>
      </c>
      <c r="AA6" s="60">
        <f>IF(COUNTA($A6:$N6)=0,"",IF($B6="Yes",$H6*'Settings'!$B$13,0))</f>
        <v/>
      </c>
      <c r="AB6" s="60">
        <f>IF(COUNTA($A6:$N6)=0,"",IF($B6="Yes",SUM($X6:$AA6),0))</f>
        <v/>
      </c>
      <c r="AC6" s="60">
        <f>IF(COUNTA($A6:$N6)=0,"",IF($B6="Yes",$V6-$AB6,0))</f>
        <v/>
      </c>
      <c r="AD6" s="61">
        <f>IF(COUNTA($A6:$N6)=0,"",IF($B6="Yes",IFERROR($AC6/$V6,0),0))</f>
        <v/>
      </c>
      <c r="AE6" s="59">
        <f>IF(COUNTA($A6:$N6)=0,"",IF($B6="Yes",IFERROR($I6/$H6,0),0))</f>
        <v/>
      </c>
      <c r="AF6" s="38">
        <f>IF(COUNTA($A6:$N6)=0,"",IF($B6="Yes",IFERROR($I6/$Q6,0),0))</f>
        <v/>
      </c>
      <c r="AG6" s="39">
        <f>IF(COUNTA($A6:$N6)=0,"",IF($B6&lt;&gt;"Yes","Not Included",IF(OR($U6&gt;'Settings'!$B$14,$J6&gt;'Settings'!$B$17),"Review","Within Capacity")))</f>
        <v/>
      </c>
      <c r="AH6" s="39">
        <f>IF(COUNTA($A6:$N6)=0,"",IF($B6&lt;&gt;"Yes","Not Included",IF($AD6&gt;='Settings'!$B$15,"Meets Target","Below Target")))</f>
        <v/>
      </c>
      <c r="AI6" s="39">
        <f>IF(COUNTA($A6:$N6)=0,"",IF($B6&lt;&gt;"Yes","Exclude",IF($AJ6&lt;&gt;"OK","Complete Inputs",IF($AG6="Review","Review Capacity/Distance",IF($AH6="Below Target","Review Pricing/Costs",IF($AF6&lt;'Settings'!$B$16,"Build Density","Recommended"))))))</f>
        <v/>
      </c>
      <c r="AJ6" s="39">
        <f>IF(COUNTA($A6:$N6)=0,"",IF($B6&lt;&gt;"Yes","Not Required",IF(COUNTIF($A$6:$A$205,$A6)&gt;1,"Duplicate Area ID",IF(OR($A6="",$C6="",$D6="",$E6="",$F6="",$G6="",$H6&lt;=0,$I6&lt;=0,$J6&lt;=0,$K6&lt;0,$L6&lt;=0,$M6="",LEN($D6)&lt;&gt;5,IFERROR(VALUE($D6),-1)&lt;0),"Complete Inputs","OK"))))</f>
        <v/>
      </c>
    </row>
    <row r="7" ht="34" customHeight="1">
      <c r="A7" s="29" t="inlineStr">
        <is>
          <t>DAL-002</t>
        </is>
      </c>
      <c r="B7" s="29" t="inlineStr">
        <is>
          <t>Yes</t>
        </is>
      </c>
      <c r="C7" s="29" t="inlineStr">
        <is>
          <t>Uptown</t>
        </is>
      </c>
      <c r="D7" s="30" t="inlineStr">
        <is>
          <t>75204</t>
        </is>
      </c>
      <c r="E7" s="29" t="inlineStr">
        <is>
          <t>Dallas</t>
        </is>
      </c>
      <c r="F7" s="29" t="inlineStr">
        <is>
          <t>TX</t>
        </is>
      </c>
      <c r="G7" s="29" t="inlineStr">
        <is>
          <t>Tuesday</t>
        </is>
      </c>
      <c r="H7" s="31" t="n">
        <v>2</v>
      </c>
      <c r="I7" s="31" t="n">
        <v>36</v>
      </c>
      <c r="J7" s="57" t="n">
        <v>7</v>
      </c>
      <c r="K7" s="57" t="n">
        <v>0.8</v>
      </c>
      <c r="L7" s="58" t="n">
        <v>45</v>
      </c>
      <c r="M7" s="29" t="inlineStr">
        <is>
          <t>High</t>
        </is>
      </c>
      <c r="N7" s="34" t="inlineStr">
        <is>
          <t>Strong repeat-order demand.</t>
        </is>
      </c>
      <c r="O7" s="59">
        <f>IF(COUNTA($A7:$N7)=0,"",IF($B7="Yes",2*$J7*$H7,0))</f>
        <v/>
      </c>
      <c r="P7" s="59">
        <f>IF(COUNTA($A7:$N7)=0,"",IF($B7="Yes",MAX($I7-$H7,0)*$K7,0))</f>
        <v/>
      </c>
      <c r="Q7" s="59">
        <f>IF(COUNTA($A7:$N7)=0,"",IF($B7="Yes",$O7+$P7,0))</f>
        <v/>
      </c>
      <c r="R7" s="59">
        <f>IF(COUNTA($A7:$N7)=0,"",IF($B7="Yes",IFERROR($Q7/'Settings'!$B$7,0),0))</f>
        <v/>
      </c>
      <c r="S7" s="59">
        <f>IF(COUNTA($A7:$N7)=0,"",IF($B7="Yes",IFERROR($I7*'Settings'!$B$8/60,0),0))</f>
        <v/>
      </c>
      <c r="T7" s="59">
        <f>IF(COUNTA($A7:$N7)=0,"",IF($B7="Yes",$R7+$S7,0))</f>
        <v/>
      </c>
      <c r="U7" s="59">
        <f>IF(COUNTA($A7:$N7)=0,"",IF($B7="Yes",IFERROR($T7/$H7,0),0))</f>
        <v/>
      </c>
      <c r="V7" s="60">
        <f>IF(COUNTA($A7:$N7)=0,"",IF($B7="Yes",$I7*$L7,0))</f>
        <v/>
      </c>
      <c r="W7" s="59">
        <f>IF(COUNTA($A7:$N7)=0,"",IF($B7="Yes",IFERROR($Q7/'Settings'!$B$9,0),0))</f>
        <v/>
      </c>
      <c r="X7" s="60">
        <f>IF(COUNTA($A7:$N7)=0,"",IF($B7="Yes",$W7*'Settings'!$B$10,0))</f>
        <v/>
      </c>
      <c r="Y7" s="60">
        <f>IF(COUNTA($A7:$N7)=0,"",IF($B7="Yes",$Q7*'Settings'!$B$11,0))</f>
        <v/>
      </c>
      <c r="Z7" s="60">
        <f>IF(COUNTA($A7:$N7)=0,"",IF($B7="Yes",$T7*'Settings'!$B$12,0))</f>
        <v/>
      </c>
      <c r="AA7" s="60">
        <f>IF(COUNTA($A7:$N7)=0,"",IF($B7="Yes",$H7*'Settings'!$B$13,0))</f>
        <v/>
      </c>
      <c r="AB7" s="60">
        <f>IF(COUNTA($A7:$N7)=0,"",IF($B7="Yes",SUM($X7:$AA7),0))</f>
        <v/>
      </c>
      <c r="AC7" s="60">
        <f>IF(COUNTA($A7:$N7)=0,"",IF($B7="Yes",$V7-$AB7,0))</f>
        <v/>
      </c>
      <c r="AD7" s="61">
        <f>IF(COUNTA($A7:$N7)=0,"",IF($B7="Yes",IFERROR($AC7/$V7,0),0))</f>
        <v/>
      </c>
      <c r="AE7" s="59">
        <f>IF(COUNTA($A7:$N7)=0,"",IF($B7="Yes",IFERROR($I7/$H7,0),0))</f>
        <v/>
      </c>
      <c r="AF7" s="38">
        <f>IF(COUNTA($A7:$N7)=0,"",IF($B7="Yes",IFERROR($I7/$Q7,0),0))</f>
        <v/>
      </c>
      <c r="AG7" s="39">
        <f>IF(COUNTA($A7:$N7)=0,"",IF($B7&lt;&gt;"Yes","Not Included",IF(OR($U7&gt;'Settings'!$B$14,$J7&gt;'Settings'!$B$17),"Review","Within Capacity")))</f>
        <v/>
      </c>
      <c r="AH7" s="39">
        <f>IF(COUNTA($A7:$N7)=0,"",IF($B7&lt;&gt;"Yes","Not Included",IF($AD7&gt;='Settings'!$B$15,"Meets Target","Below Target")))</f>
        <v/>
      </c>
      <c r="AI7" s="39">
        <f>IF(COUNTA($A7:$N7)=0,"",IF($B7&lt;&gt;"Yes","Exclude",IF($AJ7&lt;&gt;"OK","Complete Inputs",IF($AG7="Review","Review Capacity/Distance",IF($AH7="Below Target","Review Pricing/Costs",IF($AF7&lt;'Settings'!$B$16,"Build Density","Recommended"))))))</f>
        <v/>
      </c>
      <c r="AJ7" s="39">
        <f>IF(COUNTA($A7:$N7)=0,"",IF($B7&lt;&gt;"Yes","Not Required",IF(COUNTIF($A$6:$A$205,$A7)&gt;1,"Duplicate Area ID",IF(OR($A7="",$C7="",$D7="",$E7="",$F7="",$G7="",$H7&lt;=0,$I7&lt;=0,$J7&lt;=0,$K7&lt;0,$L7&lt;=0,$M7="",LEN($D7)&lt;&gt;5,IFERROR(VALUE($D7),-1)&lt;0),"Complete Inputs","OK"))))</f>
        <v/>
      </c>
    </row>
    <row r="8" ht="34" customHeight="1">
      <c r="A8" s="29" t="inlineStr">
        <is>
          <t>DAL-003</t>
        </is>
      </c>
      <c r="B8" s="29" t="inlineStr">
        <is>
          <t>Yes</t>
        </is>
      </c>
      <c r="C8" s="29" t="inlineStr">
        <is>
          <t>Oak Cliff</t>
        </is>
      </c>
      <c r="D8" s="30" t="inlineStr">
        <is>
          <t>75208</t>
        </is>
      </c>
      <c r="E8" s="29" t="inlineStr">
        <is>
          <t>Dallas</t>
        </is>
      </c>
      <c r="F8" s="29" t="inlineStr">
        <is>
          <t>TX</t>
        </is>
      </c>
      <c r="G8" s="29" t="inlineStr">
        <is>
          <t>Wednesday</t>
        </is>
      </c>
      <c r="H8" s="31" t="n">
        <v>1</v>
      </c>
      <c r="I8" s="31" t="n">
        <v>22</v>
      </c>
      <c r="J8" s="57" t="n">
        <v>10</v>
      </c>
      <c r="K8" s="57" t="n">
        <v>1.1</v>
      </c>
      <c r="L8" s="58" t="n">
        <v>39</v>
      </c>
      <c r="M8" s="29" t="inlineStr">
        <is>
          <t>High</t>
        </is>
      </c>
      <c r="N8" s="34" t="inlineStr">
        <is>
          <t>Stable Wednesday volume.</t>
        </is>
      </c>
      <c r="O8" s="59">
        <f>IF(COUNTA($A8:$N8)=0,"",IF($B8="Yes",2*$J8*$H8,0))</f>
        <v/>
      </c>
      <c r="P8" s="59">
        <f>IF(COUNTA($A8:$N8)=0,"",IF($B8="Yes",MAX($I8-$H8,0)*$K8,0))</f>
        <v/>
      </c>
      <c r="Q8" s="59">
        <f>IF(COUNTA($A8:$N8)=0,"",IF($B8="Yes",$O8+$P8,0))</f>
        <v/>
      </c>
      <c r="R8" s="59">
        <f>IF(COUNTA($A8:$N8)=0,"",IF($B8="Yes",IFERROR($Q8/'Settings'!$B$7,0),0))</f>
        <v/>
      </c>
      <c r="S8" s="59">
        <f>IF(COUNTA($A8:$N8)=0,"",IF($B8="Yes",IFERROR($I8*'Settings'!$B$8/60,0),0))</f>
        <v/>
      </c>
      <c r="T8" s="59">
        <f>IF(COUNTA($A8:$N8)=0,"",IF($B8="Yes",$R8+$S8,0))</f>
        <v/>
      </c>
      <c r="U8" s="59">
        <f>IF(COUNTA($A8:$N8)=0,"",IF($B8="Yes",IFERROR($T8/$H8,0),0))</f>
        <v/>
      </c>
      <c r="V8" s="60">
        <f>IF(COUNTA($A8:$N8)=0,"",IF($B8="Yes",$I8*$L8,0))</f>
        <v/>
      </c>
      <c r="W8" s="59">
        <f>IF(COUNTA($A8:$N8)=0,"",IF($B8="Yes",IFERROR($Q8/'Settings'!$B$9,0),0))</f>
        <v/>
      </c>
      <c r="X8" s="60">
        <f>IF(COUNTA($A8:$N8)=0,"",IF($B8="Yes",$W8*'Settings'!$B$10,0))</f>
        <v/>
      </c>
      <c r="Y8" s="60">
        <f>IF(COUNTA($A8:$N8)=0,"",IF($B8="Yes",$Q8*'Settings'!$B$11,0))</f>
        <v/>
      </c>
      <c r="Z8" s="60">
        <f>IF(COUNTA($A8:$N8)=0,"",IF($B8="Yes",$T8*'Settings'!$B$12,0))</f>
        <v/>
      </c>
      <c r="AA8" s="60">
        <f>IF(COUNTA($A8:$N8)=0,"",IF($B8="Yes",$H8*'Settings'!$B$13,0))</f>
        <v/>
      </c>
      <c r="AB8" s="60">
        <f>IF(COUNTA($A8:$N8)=0,"",IF($B8="Yes",SUM($X8:$AA8),0))</f>
        <v/>
      </c>
      <c r="AC8" s="60">
        <f>IF(COUNTA($A8:$N8)=0,"",IF($B8="Yes",$V8-$AB8,0))</f>
        <v/>
      </c>
      <c r="AD8" s="61">
        <f>IF(COUNTA($A8:$N8)=0,"",IF($B8="Yes",IFERROR($AC8/$V8,0),0))</f>
        <v/>
      </c>
      <c r="AE8" s="59">
        <f>IF(COUNTA($A8:$N8)=0,"",IF($B8="Yes",IFERROR($I8/$H8,0),0))</f>
        <v/>
      </c>
      <c r="AF8" s="38">
        <f>IF(COUNTA($A8:$N8)=0,"",IF($B8="Yes",IFERROR($I8/$Q8,0),0))</f>
        <v/>
      </c>
      <c r="AG8" s="39">
        <f>IF(COUNTA($A8:$N8)=0,"",IF($B8&lt;&gt;"Yes","Not Included",IF(OR($U8&gt;'Settings'!$B$14,$J8&gt;'Settings'!$B$17),"Review","Within Capacity")))</f>
        <v/>
      </c>
      <c r="AH8" s="39">
        <f>IF(COUNTA($A8:$N8)=0,"",IF($B8&lt;&gt;"Yes","Not Included",IF($AD8&gt;='Settings'!$B$15,"Meets Target","Below Target")))</f>
        <v/>
      </c>
      <c r="AI8" s="39">
        <f>IF(COUNTA($A8:$N8)=0,"",IF($B8&lt;&gt;"Yes","Exclude",IF($AJ8&lt;&gt;"OK","Complete Inputs",IF($AG8="Review","Review Capacity/Distance",IF($AH8="Below Target","Review Pricing/Costs",IF($AF8&lt;'Settings'!$B$16,"Build Density","Recommended"))))))</f>
        <v/>
      </c>
      <c r="AJ8" s="39">
        <f>IF(COUNTA($A8:$N8)=0,"",IF($B8&lt;&gt;"Yes","Not Required",IF(COUNTIF($A$6:$A$205,$A8)&gt;1,"Duplicate Area ID",IF(OR($A8="",$C8="",$D8="",$E8="",$F8="",$G8="",$H8&lt;=0,$I8&lt;=0,$J8&lt;=0,$K8&lt;0,$L8&lt;=0,$M8="",LEN($D8)&lt;&gt;5,IFERROR(VALUE($D8),-1)&lt;0),"Complete Inputs","OK"))))</f>
        <v/>
      </c>
    </row>
    <row r="9" ht="34" customHeight="1">
      <c r="A9" s="29" t="inlineStr">
        <is>
          <t>DAL-004</t>
        </is>
      </c>
      <c r="B9" s="29" t="inlineStr">
        <is>
          <t>Yes</t>
        </is>
      </c>
      <c r="C9" s="29" t="inlineStr">
        <is>
          <t>East Dallas</t>
        </is>
      </c>
      <c r="D9" s="30" t="inlineStr">
        <is>
          <t>75228</t>
        </is>
      </c>
      <c r="E9" s="29" t="inlineStr">
        <is>
          <t>Dallas</t>
        </is>
      </c>
      <c r="F9" s="29" t="inlineStr">
        <is>
          <t>TX</t>
        </is>
      </c>
      <c r="G9" s="29" t="inlineStr">
        <is>
          <t>Thursday</t>
        </is>
      </c>
      <c r="H9" s="31" t="n">
        <v>1</v>
      </c>
      <c r="I9" s="31" t="n">
        <v>16</v>
      </c>
      <c r="J9" s="57" t="n">
        <v>12</v>
      </c>
      <c r="K9" s="57" t="n">
        <v>1.4</v>
      </c>
      <c r="L9" s="58" t="n">
        <v>15</v>
      </c>
      <c r="M9" s="29" t="inlineStr">
        <is>
          <t>Medium</t>
        </is>
      </c>
      <c r="N9" s="34" t="inlineStr">
        <is>
          <t>Low-revenue pilot pricing should be reviewed.</t>
        </is>
      </c>
      <c r="O9" s="59">
        <f>IF(COUNTA($A9:$N9)=0,"",IF($B9="Yes",2*$J9*$H9,0))</f>
        <v/>
      </c>
      <c r="P9" s="59">
        <f>IF(COUNTA($A9:$N9)=0,"",IF($B9="Yes",MAX($I9-$H9,0)*$K9,0))</f>
        <v/>
      </c>
      <c r="Q9" s="59">
        <f>IF(COUNTA($A9:$N9)=0,"",IF($B9="Yes",$O9+$P9,0))</f>
        <v/>
      </c>
      <c r="R9" s="59">
        <f>IF(COUNTA($A9:$N9)=0,"",IF($B9="Yes",IFERROR($Q9/'Settings'!$B$7,0),0))</f>
        <v/>
      </c>
      <c r="S9" s="59">
        <f>IF(COUNTA($A9:$N9)=0,"",IF($B9="Yes",IFERROR($I9*'Settings'!$B$8/60,0),0))</f>
        <v/>
      </c>
      <c r="T9" s="59">
        <f>IF(COUNTA($A9:$N9)=0,"",IF($B9="Yes",$R9+$S9,0))</f>
        <v/>
      </c>
      <c r="U9" s="59">
        <f>IF(COUNTA($A9:$N9)=0,"",IF($B9="Yes",IFERROR($T9/$H9,0),0))</f>
        <v/>
      </c>
      <c r="V9" s="60">
        <f>IF(COUNTA($A9:$N9)=0,"",IF($B9="Yes",$I9*$L9,0))</f>
        <v/>
      </c>
      <c r="W9" s="59">
        <f>IF(COUNTA($A9:$N9)=0,"",IF($B9="Yes",IFERROR($Q9/'Settings'!$B$9,0),0))</f>
        <v/>
      </c>
      <c r="X9" s="60">
        <f>IF(COUNTA($A9:$N9)=0,"",IF($B9="Yes",$W9*'Settings'!$B$10,0))</f>
        <v/>
      </c>
      <c r="Y9" s="60">
        <f>IF(COUNTA($A9:$N9)=0,"",IF($B9="Yes",$Q9*'Settings'!$B$11,0))</f>
        <v/>
      </c>
      <c r="Z9" s="60">
        <f>IF(COUNTA($A9:$N9)=0,"",IF($B9="Yes",$T9*'Settings'!$B$12,0))</f>
        <v/>
      </c>
      <c r="AA9" s="60">
        <f>IF(COUNTA($A9:$N9)=0,"",IF($B9="Yes",$H9*'Settings'!$B$13,0))</f>
        <v/>
      </c>
      <c r="AB9" s="60">
        <f>IF(COUNTA($A9:$N9)=0,"",IF($B9="Yes",SUM($X9:$AA9),0))</f>
        <v/>
      </c>
      <c r="AC9" s="60">
        <f>IF(COUNTA($A9:$N9)=0,"",IF($B9="Yes",$V9-$AB9,0))</f>
        <v/>
      </c>
      <c r="AD9" s="61">
        <f>IF(COUNTA($A9:$N9)=0,"",IF($B9="Yes",IFERROR($AC9/$V9,0),0))</f>
        <v/>
      </c>
      <c r="AE9" s="59">
        <f>IF(COUNTA($A9:$N9)=0,"",IF($B9="Yes",IFERROR($I9/$H9,0),0))</f>
        <v/>
      </c>
      <c r="AF9" s="38">
        <f>IF(COUNTA($A9:$N9)=0,"",IF($B9="Yes",IFERROR($I9/$Q9,0),0))</f>
        <v/>
      </c>
      <c r="AG9" s="39">
        <f>IF(COUNTA($A9:$N9)=0,"",IF($B9&lt;&gt;"Yes","Not Included",IF(OR($U9&gt;'Settings'!$B$14,$J9&gt;'Settings'!$B$17),"Review","Within Capacity")))</f>
        <v/>
      </c>
      <c r="AH9" s="39">
        <f>IF(COUNTA($A9:$N9)=0,"",IF($B9&lt;&gt;"Yes","Not Included",IF($AD9&gt;='Settings'!$B$15,"Meets Target","Below Target")))</f>
        <v/>
      </c>
      <c r="AI9" s="39">
        <f>IF(COUNTA($A9:$N9)=0,"",IF($B9&lt;&gt;"Yes","Exclude",IF($AJ9&lt;&gt;"OK","Complete Inputs",IF($AG9="Review","Review Capacity/Distance",IF($AH9="Below Target","Review Pricing/Costs",IF($AF9&lt;'Settings'!$B$16,"Build Density","Recommended"))))))</f>
        <v/>
      </c>
      <c r="AJ9" s="39">
        <f>IF(COUNTA($A9:$N9)=0,"",IF($B9&lt;&gt;"Yes","Not Required",IF(COUNTIF($A$6:$A$205,$A9)&gt;1,"Duplicate Area ID",IF(OR($A9="",$C9="",$D9="",$E9="",$F9="",$G9="",$H9&lt;=0,$I9&lt;=0,$J9&lt;=0,$K9&lt;0,$L9&lt;=0,$M9="",LEN($D9)&lt;&gt;5,IFERROR(VALUE($D9),-1)&lt;0),"Complete Inputs","OK"))))</f>
        <v/>
      </c>
    </row>
    <row r="10" ht="34" customHeight="1">
      <c r="A10" s="29" t="inlineStr">
        <is>
          <t>DAL-005</t>
        </is>
      </c>
      <c r="B10" s="29" t="inlineStr">
        <is>
          <t>Yes</t>
        </is>
      </c>
      <c r="C10" s="29" t="inlineStr">
        <is>
          <t>Addison</t>
        </is>
      </c>
      <c r="D10" s="30" t="inlineStr">
        <is>
          <t>75001</t>
        </is>
      </c>
      <c r="E10" s="29" t="inlineStr">
        <is>
          <t>Addison</t>
        </is>
      </c>
      <c r="F10" s="29" t="inlineStr">
        <is>
          <t>TX</t>
        </is>
      </c>
      <c r="G10" s="29" t="inlineStr">
        <is>
          <t>Monday</t>
        </is>
      </c>
      <c r="H10" s="31" t="n">
        <v>1</v>
      </c>
      <c r="I10" s="31" t="n">
        <v>18</v>
      </c>
      <c r="J10" s="57" t="n">
        <v>14</v>
      </c>
      <c r="K10" s="57" t="n">
        <v>1.1</v>
      </c>
      <c r="L10" s="58" t="n">
        <v>40</v>
      </c>
      <c r="M10" s="29" t="inlineStr">
        <is>
          <t>Medium</t>
        </is>
      </c>
      <c r="N10" s="34" t="inlineStr">
        <is>
          <t>Concentrated office demand.</t>
        </is>
      </c>
      <c r="O10" s="59">
        <f>IF(COUNTA($A10:$N10)=0,"",IF($B10="Yes",2*$J10*$H10,0))</f>
        <v/>
      </c>
      <c r="P10" s="59">
        <f>IF(COUNTA($A10:$N10)=0,"",IF($B10="Yes",MAX($I10-$H10,0)*$K10,0))</f>
        <v/>
      </c>
      <c r="Q10" s="59">
        <f>IF(COUNTA($A10:$N10)=0,"",IF($B10="Yes",$O10+$P10,0))</f>
        <v/>
      </c>
      <c r="R10" s="59">
        <f>IF(COUNTA($A10:$N10)=0,"",IF($B10="Yes",IFERROR($Q10/'Settings'!$B$7,0),0))</f>
        <v/>
      </c>
      <c r="S10" s="59">
        <f>IF(COUNTA($A10:$N10)=0,"",IF($B10="Yes",IFERROR($I10*'Settings'!$B$8/60,0),0))</f>
        <v/>
      </c>
      <c r="T10" s="59">
        <f>IF(COUNTA($A10:$N10)=0,"",IF($B10="Yes",$R10+$S10,0))</f>
        <v/>
      </c>
      <c r="U10" s="59">
        <f>IF(COUNTA($A10:$N10)=0,"",IF($B10="Yes",IFERROR($T10/$H10,0),0))</f>
        <v/>
      </c>
      <c r="V10" s="60">
        <f>IF(COUNTA($A10:$N10)=0,"",IF($B10="Yes",$I10*$L10,0))</f>
        <v/>
      </c>
      <c r="W10" s="59">
        <f>IF(COUNTA($A10:$N10)=0,"",IF($B10="Yes",IFERROR($Q10/'Settings'!$B$9,0),0))</f>
        <v/>
      </c>
      <c r="X10" s="60">
        <f>IF(COUNTA($A10:$N10)=0,"",IF($B10="Yes",$W10*'Settings'!$B$10,0))</f>
        <v/>
      </c>
      <c r="Y10" s="60">
        <f>IF(COUNTA($A10:$N10)=0,"",IF($B10="Yes",$Q10*'Settings'!$B$11,0))</f>
        <v/>
      </c>
      <c r="Z10" s="60">
        <f>IF(COUNTA($A10:$N10)=0,"",IF($B10="Yes",$T10*'Settings'!$B$12,0))</f>
        <v/>
      </c>
      <c r="AA10" s="60">
        <f>IF(COUNTA($A10:$N10)=0,"",IF($B10="Yes",$H10*'Settings'!$B$13,0))</f>
        <v/>
      </c>
      <c r="AB10" s="60">
        <f>IF(COUNTA($A10:$N10)=0,"",IF($B10="Yes",SUM($X10:$AA10),0))</f>
        <v/>
      </c>
      <c r="AC10" s="60">
        <f>IF(COUNTA($A10:$N10)=0,"",IF($B10="Yes",$V10-$AB10,0))</f>
        <v/>
      </c>
      <c r="AD10" s="61">
        <f>IF(COUNTA($A10:$N10)=0,"",IF($B10="Yes",IFERROR($AC10/$V10,0),0))</f>
        <v/>
      </c>
      <c r="AE10" s="59">
        <f>IF(COUNTA($A10:$N10)=0,"",IF($B10="Yes",IFERROR($I10/$H10,0),0))</f>
        <v/>
      </c>
      <c r="AF10" s="38">
        <f>IF(COUNTA($A10:$N10)=0,"",IF($B10="Yes",IFERROR($I10/$Q10,0),0))</f>
        <v/>
      </c>
      <c r="AG10" s="39">
        <f>IF(COUNTA($A10:$N10)=0,"",IF($B10&lt;&gt;"Yes","Not Included",IF(OR($U10&gt;'Settings'!$B$14,$J10&gt;'Settings'!$B$17),"Review","Within Capacity")))</f>
        <v/>
      </c>
      <c r="AH10" s="39">
        <f>IF(COUNTA($A10:$N10)=0,"",IF($B10&lt;&gt;"Yes","Not Included",IF($AD10&gt;='Settings'!$B$15,"Meets Target","Below Target")))</f>
        <v/>
      </c>
      <c r="AI10" s="39">
        <f>IF(COUNTA($A10:$N10)=0,"",IF($B10&lt;&gt;"Yes","Exclude",IF($AJ10&lt;&gt;"OK","Complete Inputs",IF($AG10="Review","Review Capacity/Distance",IF($AH10="Below Target","Review Pricing/Costs",IF($AF10&lt;'Settings'!$B$16,"Build Density","Recommended"))))))</f>
        <v/>
      </c>
      <c r="AJ10" s="39">
        <f>IF(COUNTA($A10:$N10)=0,"",IF($B10&lt;&gt;"Yes","Not Required",IF(COUNTIF($A$6:$A$205,$A10)&gt;1,"Duplicate Area ID",IF(OR($A10="",$C10="",$D10="",$E10="",$F10="",$G10="",$H10&lt;=0,$I10&lt;=0,$J10&lt;=0,$K10&lt;0,$L10&lt;=0,$M10="",LEN($D10)&lt;&gt;5,IFERROR(VALUE($D10),-1)&lt;0),"Complete Inputs","OK"))))</f>
        <v/>
      </c>
    </row>
    <row r="11" ht="34" customHeight="1">
      <c r="A11" s="29" t="inlineStr">
        <is>
          <t>DAL-006</t>
        </is>
      </c>
      <c r="B11" s="29" t="inlineStr">
        <is>
          <t>Yes</t>
        </is>
      </c>
      <c r="C11" s="29" t="inlineStr">
        <is>
          <t>Carrollton</t>
        </is>
      </c>
      <c r="D11" s="30" t="inlineStr">
        <is>
          <t>75006</t>
        </is>
      </c>
      <c r="E11" s="29" t="inlineStr">
        <is>
          <t>Carrollton</t>
        </is>
      </c>
      <c r="F11" s="29" t="inlineStr">
        <is>
          <t>TX</t>
        </is>
      </c>
      <c r="G11" s="29" t="inlineStr">
        <is>
          <t>Tuesday</t>
        </is>
      </c>
      <c r="H11" s="31" t="n">
        <v>1</v>
      </c>
      <c r="I11" s="31" t="n">
        <v>12</v>
      </c>
      <c r="J11" s="57" t="n">
        <v>17</v>
      </c>
      <c r="K11" s="57" t="n">
        <v>2</v>
      </c>
      <c r="L11" s="58" t="n">
        <v>38</v>
      </c>
      <c r="M11" s="29" t="inlineStr">
        <is>
          <t>Medium</t>
        </is>
      </c>
      <c r="N11" s="34" t="inlineStr">
        <is>
          <t>Spread-out stops; additional density is needed.</t>
        </is>
      </c>
      <c r="O11" s="59">
        <f>IF(COUNTA($A11:$N11)=0,"",IF($B11="Yes",2*$J11*$H11,0))</f>
        <v/>
      </c>
      <c r="P11" s="59">
        <f>IF(COUNTA($A11:$N11)=0,"",IF($B11="Yes",MAX($I11-$H11,0)*$K11,0))</f>
        <v/>
      </c>
      <c r="Q11" s="59">
        <f>IF(COUNTA($A11:$N11)=0,"",IF($B11="Yes",$O11+$P11,0))</f>
        <v/>
      </c>
      <c r="R11" s="59">
        <f>IF(COUNTA($A11:$N11)=0,"",IF($B11="Yes",IFERROR($Q11/'Settings'!$B$7,0),0))</f>
        <v/>
      </c>
      <c r="S11" s="59">
        <f>IF(COUNTA($A11:$N11)=0,"",IF($B11="Yes",IFERROR($I11*'Settings'!$B$8/60,0),0))</f>
        <v/>
      </c>
      <c r="T11" s="59">
        <f>IF(COUNTA($A11:$N11)=0,"",IF($B11="Yes",$R11+$S11,0))</f>
        <v/>
      </c>
      <c r="U11" s="59">
        <f>IF(COUNTA($A11:$N11)=0,"",IF($B11="Yes",IFERROR($T11/$H11,0),0))</f>
        <v/>
      </c>
      <c r="V11" s="60">
        <f>IF(COUNTA($A11:$N11)=0,"",IF($B11="Yes",$I11*$L11,0))</f>
        <v/>
      </c>
      <c r="W11" s="59">
        <f>IF(COUNTA($A11:$N11)=0,"",IF($B11="Yes",IFERROR($Q11/'Settings'!$B$9,0),0))</f>
        <v/>
      </c>
      <c r="X11" s="60">
        <f>IF(COUNTA($A11:$N11)=0,"",IF($B11="Yes",$W11*'Settings'!$B$10,0))</f>
        <v/>
      </c>
      <c r="Y11" s="60">
        <f>IF(COUNTA($A11:$N11)=0,"",IF($B11="Yes",$Q11*'Settings'!$B$11,0))</f>
        <v/>
      </c>
      <c r="Z11" s="60">
        <f>IF(COUNTA($A11:$N11)=0,"",IF($B11="Yes",$T11*'Settings'!$B$12,0))</f>
        <v/>
      </c>
      <c r="AA11" s="60">
        <f>IF(COUNTA($A11:$N11)=0,"",IF($B11="Yes",$H11*'Settings'!$B$13,0))</f>
        <v/>
      </c>
      <c r="AB11" s="60">
        <f>IF(COUNTA($A11:$N11)=0,"",IF($B11="Yes",SUM($X11:$AA11),0))</f>
        <v/>
      </c>
      <c r="AC11" s="60">
        <f>IF(COUNTA($A11:$N11)=0,"",IF($B11="Yes",$V11-$AB11,0))</f>
        <v/>
      </c>
      <c r="AD11" s="61">
        <f>IF(COUNTA($A11:$N11)=0,"",IF($B11="Yes",IFERROR($AC11/$V11,0),0))</f>
        <v/>
      </c>
      <c r="AE11" s="59">
        <f>IF(COUNTA($A11:$N11)=0,"",IF($B11="Yes",IFERROR($I11/$H11,0),0))</f>
        <v/>
      </c>
      <c r="AF11" s="38">
        <f>IF(COUNTA($A11:$N11)=0,"",IF($B11="Yes",IFERROR($I11/$Q11,0),0))</f>
        <v/>
      </c>
      <c r="AG11" s="39">
        <f>IF(COUNTA($A11:$N11)=0,"",IF($B11&lt;&gt;"Yes","Not Included",IF(OR($U11&gt;'Settings'!$B$14,$J11&gt;'Settings'!$B$17),"Review","Within Capacity")))</f>
        <v/>
      </c>
      <c r="AH11" s="39">
        <f>IF(COUNTA($A11:$N11)=0,"",IF($B11&lt;&gt;"Yes","Not Included",IF($AD11&gt;='Settings'!$B$15,"Meets Target","Below Target")))</f>
        <v/>
      </c>
      <c r="AI11" s="39">
        <f>IF(COUNTA($A11:$N11)=0,"",IF($B11&lt;&gt;"Yes","Exclude",IF($AJ11&lt;&gt;"OK","Complete Inputs",IF($AG11="Review","Review Capacity/Distance",IF($AH11="Below Target","Review Pricing/Costs",IF($AF11&lt;'Settings'!$B$16,"Build Density","Recommended"))))))</f>
        <v/>
      </c>
      <c r="AJ11" s="39">
        <f>IF(COUNTA($A11:$N11)=0,"",IF($B11&lt;&gt;"Yes","Not Required",IF(COUNTIF($A$6:$A$205,$A11)&gt;1,"Duplicate Area ID",IF(OR($A11="",$C11="",$D11="",$E11="",$F11="",$G11="",$H11&lt;=0,$I11&lt;=0,$J11&lt;=0,$K11&lt;0,$L11&lt;=0,$M11="",LEN($D11)&lt;&gt;5,IFERROR(VALUE($D11),-1)&lt;0),"Complete Inputs","OK"))))</f>
        <v/>
      </c>
    </row>
    <row r="12" ht="34" customHeight="1">
      <c r="A12" s="29" t="inlineStr">
        <is>
          <t>DAL-007</t>
        </is>
      </c>
      <c r="B12" s="29" t="inlineStr">
        <is>
          <t>Yes</t>
        </is>
      </c>
      <c r="C12" s="29" t="inlineStr">
        <is>
          <t>Richardson</t>
        </is>
      </c>
      <c r="D12" s="30" t="inlineStr">
        <is>
          <t>75080</t>
        </is>
      </c>
      <c r="E12" s="29" t="inlineStr">
        <is>
          <t>Richardson</t>
        </is>
      </c>
      <c r="F12" s="29" t="inlineStr">
        <is>
          <t>TX</t>
        </is>
      </c>
      <c r="G12" s="29" t="inlineStr">
        <is>
          <t>Wednesday</t>
        </is>
      </c>
      <c r="H12" s="31" t="n">
        <v>1</v>
      </c>
      <c r="I12" s="31" t="n">
        <v>25</v>
      </c>
      <c r="J12" s="57" t="n">
        <v>18</v>
      </c>
      <c r="K12" s="57" t="n">
        <v>1</v>
      </c>
      <c r="L12" s="58" t="n">
        <v>42</v>
      </c>
      <c r="M12" s="29" t="inlineStr">
        <is>
          <t>High</t>
        </is>
      </c>
      <c r="N12" s="34" t="inlineStr">
        <is>
          <t>Strong medical and office customer mix.</t>
        </is>
      </c>
      <c r="O12" s="59">
        <f>IF(COUNTA($A12:$N12)=0,"",IF($B12="Yes",2*$J12*$H12,0))</f>
        <v/>
      </c>
      <c r="P12" s="59">
        <f>IF(COUNTA($A12:$N12)=0,"",IF($B12="Yes",MAX($I12-$H12,0)*$K12,0))</f>
        <v/>
      </c>
      <c r="Q12" s="59">
        <f>IF(COUNTA($A12:$N12)=0,"",IF($B12="Yes",$O12+$P12,0))</f>
        <v/>
      </c>
      <c r="R12" s="59">
        <f>IF(COUNTA($A12:$N12)=0,"",IF($B12="Yes",IFERROR($Q12/'Settings'!$B$7,0),0))</f>
        <v/>
      </c>
      <c r="S12" s="59">
        <f>IF(COUNTA($A12:$N12)=0,"",IF($B12="Yes",IFERROR($I12*'Settings'!$B$8/60,0),0))</f>
        <v/>
      </c>
      <c r="T12" s="59">
        <f>IF(COUNTA($A12:$N12)=0,"",IF($B12="Yes",$R12+$S12,0))</f>
        <v/>
      </c>
      <c r="U12" s="59">
        <f>IF(COUNTA($A12:$N12)=0,"",IF($B12="Yes",IFERROR($T12/$H12,0),0))</f>
        <v/>
      </c>
      <c r="V12" s="60">
        <f>IF(COUNTA($A12:$N12)=0,"",IF($B12="Yes",$I12*$L12,0))</f>
        <v/>
      </c>
      <c r="W12" s="59">
        <f>IF(COUNTA($A12:$N12)=0,"",IF($B12="Yes",IFERROR($Q12/'Settings'!$B$9,0),0))</f>
        <v/>
      </c>
      <c r="X12" s="60">
        <f>IF(COUNTA($A12:$N12)=0,"",IF($B12="Yes",$W12*'Settings'!$B$10,0))</f>
        <v/>
      </c>
      <c r="Y12" s="60">
        <f>IF(COUNTA($A12:$N12)=0,"",IF($B12="Yes",$Q12*'Settings'!$B$11,0))</f>
        <v/>
      </c>
      <c r="Z12" s="60">
        <f>IF(COUNTA($A12:$N12)=0,"",IF($B12="Yes",$T12*'Settings'!$B$12,0))</f>
        <v/>
      </c>
      <c r="AA12" s="60">
        <f>IF(COUNTA($A12:$N12)=0,"",IF($B12="Yes",$H12*'Settings'!$B$13,0))</f>
        <v/>
      </c>
      <c r="AB12" s="60">
        <f>IF(COUNTA($A12:$N12)=0,"",IF($B12="Yes",SUM($X12:$AA12),0))</f>
        <v/>
      </c>
      <c r="AC12" s="60">
        <f>IF(COUNTA($A12:$N12)=0,"",IF($B12="Yes",$V12-$AB12,0))</f>
        <v/>
      </c>
      <c r="AD12" s="61">
        <f>IF(COUNTA($A12:$N12)=0,"",IF($B12="Yes",IFERROR($AC12/$V12,0),0))</f>
        <v/>
      </c>
      <c r="AE12" s="59">
        <f>IF(COUNTA($A12:$N12)=0,"",IF($B12="Yes",IFERROR($I12/$H12,0),0))</f>
        <v/>
      </c>
      <c r="AF12" s="38">
        <f>IF(COUNTA($A12:$N12)=0,"",IF($B12="Yes",IFERROR($I12/$Q12,0),0))</f>
        <v/>
      </c>
      <c r="AG12" s="39">
        <f>IF(COUNTA($A12:$N12)=0,"",IF($B12&lt;&gt;"Yes","Not Included",IF(OR($U12&gt;'Settings'!$B$14,$J12&gt;'Settings'!$B$17),"Review","Within Capacity")))</f>
        <v/>
      </c>
      <c r="AH12" s="39">
        <f>IF(COUNTA($A12:$N12)=0,"",IF($B12&lt;&gt;"Yes","Not Included",IF($AD12&gt;='Settings'!$B$15,"Meets Target","Below Target")))</f>
        <v/>
      </c>
      <c r="AI12" s="39">
        <f>IF(COUNTA($A12:$N12)=0,"",IF($B12&lt;&gt;"Yes","Exclude",IF($AJ12&lt;&gt;"OK","Complete Inputs",IF($AG12="Review","Review Capacity/Distance",IF($AH12="Below Target","Review Pricing/Costs",IF($AF12&lt;'Settings'!$B$16,"Build Density","Recommended"))))))</f>
        <v/>
      </c>
      <c r="AJ12" s="39">
        <f>IF(COUNTA($A12:$N12)=0,"",IF($B12&lt;&gt;"Yes","Not Required",IF(COUNTIF($A$6:$A$205,$A12)&gt;1,"Duplicate Area ID",IF(OR($A12="",$C12="",$D12="",$E12="",$F12="",$G12="",$H12&lt;=0,$I12&lt;=0,$J12&lt;=0,$K12&lt;0,$L12&lt;=0,$M12="",LEN($D12)&lt;&gt;5,IFERROR(VALUE($D12),-1)&lt;0),"Complete Inputs","OK"))))</f>
        <v/>
      </c>
    </row>
    <row r="13" ht="34" customHeight="1">
      <c r="A13" s="29" t="inlineStr">
        <is>
          <t>DAL-008</t>
        </is>
      </c>
      <c r="B13" s="29" t="inlineStr">
        <is>
          <t>Yes</t>
        </is>
      </c>
      <c r="C13" s="29" t="inlineStr">
        <is>
          <t>Plano</t>
        </is>
      </c>
      <c r="D13" s="30" t="inlineStr">
        <is>
          <t>75024</t>
        </is>
      </c>
      <c r="E13" s="29" t="inlineStr">
        <is>
          <t>Plano</t>
        </is>
      </c>
      <c r="F13" s="29" t="inlineStr">
        <is>
          <t>TX</t>
        </is>
      </c>
      <c r="G13" s="29" t="inlineStr">
        <is>
          <t>Thursday</t>
        </is>
      </c>
      <c r="H13" s="31" t="n">
        <v>1</v>
      </c>
      <c r="I13" s="31" t="n">
        <v>30</v>
      </c>
      <c r="J13" s="57" t="n">
        <v>23</v>
      </c>
      <c r="K13" s="57" t="n">
        <v>1.8</v>
      </c>
      <c r="L13" s="58" t="n">
        <v>44</v>
      </c>
      <c r="M13" s="29" t="inlineStr">
        <is>
          <t>High</t>
        </is>
      </c>
      <c r="N13" s="34" t="inlineStr">
        <is>
          <t>Long route day; review the stop cap or split the area.</t>
        </is>
      </c>
      <c r="O13" s="59">
        <f>IF(COUNTA($A13:$N13)=0,"",IF($B13="Yes",2*$J13*$H13,0))</f>
        <v/>
      </c>
      <c r="P13" s="59">
        <f>IF(COUNTA($A13:$N13)=0,"",IF($B13="Yes",MAX($I13-$H13,0)*$K13,0))</f>
        <v/>
      </c>
      <c r="Q13" s="59">
        <f>IF(COUNTA($A13:$N13)=0,"",IF($B13="Yes",$O13+$P13,0))</f>
        <v/>
      </c>
      <c r="R13" s="59">
        <f>IF(COUNTA($A13:$N13)=0,"",IF($B13="Yes",IFERROR($Q13/'Settings'!$B$7,0),0))</f>
        <v/>
      </c>
      <c r="S13" s="59">
        <f>IF(COUNTA($A13:$N13)=0,"",IF($B13="Yes",IFERROR($I13*'Settings'!$B$8/60,0),0))</f>
        <v/>
      </c>
      <c r="T13" s="59">
        <f>IF(COUNTA($A13:$N13)=0,"",IF($B13="Yes",$R13+$S13,0))</f>
        <v/>
      </c>
      <c r="U13" s="59">
        <f>IF(COUNTA($A13:$N13)=0,"",IF($B13="Yes",IFERROR($T13/$H13,0),0))</f>
        <v/>
      </c>
      <c r="V13" s="60">
        <f>IF(COUNTA($A13:$N13)=0,"",IF($B13="Yes",$I13*$L13,0))</f>
        <v/>
      </c>
      <c r="W13" s="59">
        <f>IF(COUNTA($A13:$N13)=0,"",IF($B13="Yes",IFERROR($Q13/'Settings'!$B$9,0),0))</f>
        <v/>
      </c>
      <c r="X13" s="60">
        <f>IF(COUNTA($A13:$N13)=0,"",IF($B13="Yes",$W13*'Settings'!$B$10,0))</f>
        <v/>
      </c>
      <c r="Y13" s="60">
        <f>IF(COUNTA($A13:$N13)=0,"",IF($B13="Yes",$Q13*'Settings'!$B$11,0))</f>
        <v/>
      </c>
      <c r="Z13" s="60">
        <f>IF(COUNTA($A13:$N13)=0,"",IF($B13="Yes",$T13*'Settings'!$B$12,0))</f>
        <v/>
      </c>
      <c r="AA13" s="60">
        <f>IF(COUNTA($A13:$N13)=0,"",IF($B13="Yes",$H13*'Settings'!$B$13,0))</f>
        <v/>
      </c>
      <c r="AB13" s="60">
        <f>IF(COUNTA($A13:$N13)=0,"",IF($B13="Yes",SUM($X13:$AA13),0))</f>
        <v/>
      </c>
      <c r="AC13" s="60">
        <f>IF(COUNTA($A13:$N13)=0,"",IF($B13="Yes",$V13-$AB13,0))</f>
        <v/>
      </c>
      <c r="AD13" s="61">
        <f>IF(COUNTA($A13:$N13)=0,"",IF($B13="Yes",IFERROR($AC13/$V13,0),0))</f>
        <v/>
      </c>
      <c r="AE13" s="59">
        <f>IF(COUNTA($A13:$N13)=0,"",IF($B13="Yes",IFERROR($I13/$H13,0),0))</f>
        <v/>
      </c>
      <c r="AF13" s="38">
        <f>IF(COUNTA($A13:$N13)=0,"",IF($B13="Yes",IFERROR($I13/$Q13,0),0))</f>
        <v/>
      </c>
      <c r="AG13" s="39">
        <f>IF(COUNTA($A13:$N13)=0,"",IF($B13&lt;&gt;"Yes","Not Included",IF(OR($U13&gt;'Settings'!$B$14,$J13&gt;'Settings'!$B$17),"Review","Within Capacity")))</f>
        <v/>
      </c>
      <c r="AH13" s="39">
        <f>IF(COUNTA($A13:$N13)=0,"",IF($B13&lt;&gt;"Yes","Not Included",IF($AD13&gt;='Settings'!$B$15,"Meets Target","Below Target")))</f>
        <v/>
      </c>
      <c r="AI13" s="39">
        <f>IF(COUNTA($A13:$N13)=0,"",IF($B13&lt;&gt;"Yes","Exclude",IF($AJ13&lt;&gt;"OK","Complete Inputs",IF($AG13="Review","Review Capacity/Distance",IF($AH13="Below Target","Review Pricing/Costs",IF($AF13&lt;'Settings'!$B$16,"Build Density","Recommended"))))))</f>
        <v/>
      </c>
      <c r="AJ13" s="39">
        <f>IF(COUNTA($A13:$N13)=0,"",IF($B13&lt;&gt;"Yes","Not Required",IF(COUNTIF($A$6:$A$205,$A13)&gt;1,"Duplicate Area ID",IF(OR($A13="",$C13="",$D13="",$E13="",$F13="",$G13="",$H13&lt;=0,$I13&lt;=0,$J13&lt;=0,$K13&lt;0,$L13&lt;=0,$M13="",LEN($D13)&lt;&gt;5,IFERROR(VALUE($D13),-1)&lt;0),"Complete Inputs","OK"))))</f>
        <v/>
      </c>
    </row>
    <row r="14" ht="34" customHeight="1">
      <c r="A14" s="29" t="inlineStr">
        <is>
          <t>DAL-009</t>
        </is>
      </c>
      <c r="B14" s="29" t="inlineStr">
        <is>
          <t>Yes</t>
        </is>
      </c>
      <c r="C14" s="29" t="inlineStr">
        <is>
          <t>Frisco</t>
        </is>
      </c>
      <c r="D14" s="30" t="inlineStr">
        <is>
          <t>75034</t>
        </is>
      </c>
      <c r="E14" s="29" t="inlineStr">
        <is>
          <t>Frisco</t>
        </is>
      </c>
      <c r="F14" s="29" t="inlineStr">
        <is>
          <t>TX</t>
        </is>
      </c>
      <c r="G14" s="29" t="inlineStr">
        <is>
          <t>Friday</t>
        </is>
      </c>
      <c r="H14" s="31" t="n">
        <v>1</v>
      </c>
      <c r="I14" s="31" t="n">
        <v>10</v>
      </c>
      <c r="J14" s="57" t="n">
        <v>32</v>
      </c>
      <c r="K14" s="57" t="n">
        <v>3</v>
      </c>
      <c r="L14" s="58" t="n">
        <v>45</v>
      </c>
      <c r="M14" s="29" t="inlineStr">
        <is>
          <t>Low</t>
        </is>
      </c>
      <c r="N14" s="34" t="inlineStr">
        <is>
          <t>Beyond the current one-way distance target.</t>
        </is>
      </c>
      <c r="O14" s="59">
        <f>IF(COUNTA($A14:$N14)=0,"",IF($B14="Yes",2*$J14*$H14,0))</f>
        <v/>
      </c>
      <c r="P14" s="59">
        <f>IF(COUNTA($A14:$N14)=0,"",IF($B14="Yes",MAX($I14-$H14,0)*$K14,0))</f>
        <v/>
      </c>
      <c r="Q14" s="59">
        <f>IF(COUNTA($A14:$N14)=0,"",IF($B14="Yes",$O14+$P14,0))</f>
        <v/>
      </c>
      <c r="R14" s="59">
        <f>IF(COUNTA($A14:$N14)=0,"",IF($B14="Yes",IFERROR($Q14/'Settings'!$B$7,0),0))</f>
        <v/>
      </c>
      <c r="S14" s="59">
        <f>IF(COUNTA($A14:$N14)=0,"",IF($B14="Yes",IFERROR($I14*'Settings'!$B$8/60,0),0))</f>
        <v/>
      </c>
      <c r="T14" s="59">
        <f>IF(COUNTA($A14:$N14)=0,"",IF($B14="Yes",$R14+$S14,0))</f>
        <v/>
      </c>
      <c r="U14" s="59">
        <f>IF(COUNTA($A14:$N14)=0,"",IF($B14="Yes",IFERROR($T14/$H14,0),0))</f>
        <v/>
      </c>
      <c r="V14" s="60">
        <f>IF(COUNTA($A14:$N14)=0,"",IF($B14="Yes",$I14*$L14,0))</f>
        <v/>
      </c>
      <c r="W14" s="59">
        <f>IF(COUNTA($A14:$N14)=0,"",IF($B14="Yes",IFERROR($Q14/'Settings'!$B$9,0),0))</f>
        <v/>
      </c>
      <c r="X14" s="60">
        <f>IF(COUNTA($A14:$N14)=0,"",IF($B14="Yes",$W14*'Settings'!$B$10,0))</f>
        <v/>
      </c>
      <c r="Y14" s="60">
        <f>IF(COUNTA($A14:$N14)=0,"",IF($B14="Yes",$Q14*'Settings'!$B$11,0))</f>
        <v/>
      </c>
      <c r="Z14" s="60">
        <f>IF(COUNTA($A14:$N14)=0,"",IF($B14="Yes",$T14*'Settings'!$B$12,0))</f>
        <v/>
      </c>
      <c r="AA14" s="60">
        <f>IF(COUNTA($A14:$N14)=0,"",IF($B14="Yes",$H14*'Settings'!$B$13,0))</f>
        <v/>
      </c>
      <c r="AB14" s="60">
        <f>IF(COUNTA($A14:$N14)=0,"",IF($B14="Yes",SUM($X14:$AA14),0))</f>
        <v/>
      </c>
      <c r="AC14" s="60">
        <f>IF(COUNTA($A14:$N14)=0,"",IF($B14="Yes",$V14-$AB14,0))</f>
        <v/>
      </c>
      <c r="AD14" s="61">
        <f>IF(COUNTA($A14:$N14)=0,"",IF($B14="Yes",IFERROR($AC14/$V14,0),0))</f>
        <v/>
      </c>
      <c r="AE14" s="59">
        <f>IF(COUNTA($A14:$N14)=0,"",IF($B14="Yes",IFERROR($I14/$H14,0),0))</f>
        <v/>
      </c>
      <c r="AF14" s="38">
        <f>IF(COUNTA($A14:$N14)=0,"",IF($B14="Yes",IFERROR($I14/$Q14,0),0))</f>
        <v/>
      </c>
      <c r="AG14" s="39">
        <f>IF(COUNTA($A14:$N14)=0,"",IF($B14&lt;&gt;"Yes","Not Included",IF(OR($U14&gt;'Settings'!$B$14,$J14&gt;'Settings'!$B$17),"Review","Within Capacity")))</f>
        <v/>
      </c>
      <c r="AH14" s="39">
        <f>IF(COUNTA($A14:$N14)=0,"",IF($B14&lt;&gt;"Yes","Not Included",IF($AD14&gt;='Settings'!$B$15,"Meets Target","Below Target")))</f>
        <v/>
      </c>
      <c r="AI14" s="39">
        <f>IF(COUNTA($A14:$N14)=0,"",IF($B14&lt;&gt;"Yes","Exclude",IF($AJ14&lt;&gt;"OK","Complete Inputs",IF($AG14="Review","Review Capacity/Distance",IF($AH14="Below Target","Review Pricing/Costs",IF($AF14&lt;'Settings'!$B$16,"Build Density","Recommended"))))))</f>
        <v/>
      </c>
      <c r="AJ14" s="39">
        <f>IF(COUNTA($A14:$N14)=0,"",IF($B14&lt;&gt;"Yes","Not Required",IF(COUNTIF($A$6:$A$205,$A14)&gt;1,"Duplicate Area ID",IF(OR($A14="",$C14="",$D14="",$E14="",$F14="",$G14="",$H14&lt;=0,$I14&lt;=0,$J14&lt;=0,$K14&lt;0,$L14&lt;=0,$M14="",LEN($D14)&lt;&gt;5,IFERROR(VALUE($D14),-1)&lt;0),"Complete Inputs","OK"))))</f>
        <v/>
      </c>
    </row>
    <row r="15" ht="34" customHeight="1">
      <c r="A15" s="29" t="inlineStr">
        <is>
          <t>DAL-010</t>
        </is>
      </c>
      <c r="B15" s="29" t="inlineStr">
        <is>
          <t>No</t>
        </is>
      </c>
      <c r="C15" s="29" t="inlineStr">
        <is>
          <t>Fort Worth North</t>
        </is>
      </c>
      <c r="D15" s="30" t="inlineStr">
        <is>
          <t>76137</t>
        </is>
      </c>
      <c r="E15" s="29" t="inlineStr">
        <is>
          <t>Fort Worth</t>
        </is>
      </c>
      <c r="F15" s="29" t="inlineStr">
        <is>
          <t>TX</t>
        </is>
      </c>
      <c r="G15" s="29" t="inlineStr">
        <is>
          <t>Friday</t>
        </is>
      </c>
      <c r="H15" s="31" t="n">
        <v>1</v>
      </c>
      <c r="I15" s="31" t="n">
        <v>11</v>
      </c>
      <c r="J15" s="57" t="n">
        <v>36</v>
      </c>
      <c r="K15" s="57" t="n">
        <v>3.2</v>
      </c>
      <c r="L15" s="58" t="n">
        <v>41</v>
      </c>
      <c r="M15" s="29" t="inlineStr">
        <is>
          <t>Low</t>
        </is>
      </c>
      <c r="N15" s="34" t="inlineStr">
        <is>
          <t>Hold as a future expansion candidate.</t>
        </is>
      </c>
      <c r="O15" s="59">
        <f>IF(COUNTA($A15:$N15)=0,"",IF($B15="Yes",2*$J15*$H15,0))</f>
        <v/>
      </c>
      <c r="P15" s="59">
        <f>IF(COUNTA($A15:$N15)=0,"",IF($B15="Yes",MAX($I15-$H15,0)*$K15,0))</f>
        <v/>
      </c>
      <c r="Q15" s="59">
        <f>IF(COUNTA($A15:$N15)=0,"",IF($B15="Yes",$O15+$P15,0))</f>
        <v/>
      </c>
      <c r="R15" s="59">
        <f>IF(COUNTA($A15:$N15)=0,"",IF($B15="Yes",IFERROR($Q15/'Settings'!$B$7,0),0))</f>
        <v/>
      </c>
      <c r="S15" s="59">
        <f>IF(COUNTA($A15:$N15)=0,"",IF($B15="Yes",IFERROR($I15*'Settings'!$B$8/60,0),0))</f>
        <v/>
      </c>
      <c r="T15" s="59">
        <f>IF(COUNTA($A15:$N15)=0,"",IF($B15="Yes",$R15+$S15,0))</f>
        <v/>
      </c>
      <c r="U15" s="59">
        <f>IF(COUNTA($A15:$N15)=0,"",IF($B15="Yes",IFERROR($T15/$H15,0),0))</f>
        <v/>
      </c>
      <c r="V15" s="60">
        <f>IF(COUNTA($A15:$N15)=0,"",IF($B15="Yes",$I15*$L15,0))</f>
        <v/>
      </c>
      <c r="W15" s="59">
        <f>IF(COUNTA($A15:$N15)=0,"",IF($B15="Yes",IFERROR($Q15/'Settings'!$B$9,0),0))</f>
        <v/>
      </c>
      <c r="X15" s="60">
        <f>IF(COUNTA($A15:$N15)=0,"",IF($B15="Yes",$W15*'Settings'!$B$10,0))</f>
        <v/>
      </c>
      <c r="Y15" s="60">
        <f>IF(COUNTA($A15:$N15)=0,"",IF($B15="Yes",$Q15*'Settings'!$B$11,0))</f>
        <v/>
      </c>
      <c r="Z15" s="60">
        <f>IF(COUNTA($A15:$N15)=0,"",IF($B15="Yes",$T15*'Settings'!$B$12,0))</f>
        <v/>
      </c>
      <c r="AA15" s="60">
        <f>IF(COUNTA($A15:$N15)=0,"",IF($B15="Yes",$H15*'Settings'!$B$13,0))</f>
        <v/>
      </c>
      <c r="AB15" s="60">
        <f>IF(COUNTA($A15:$N15)=0,"",IF($B15="Yes",SUM($X15:$AA15),0))</f>
        <v/>
      </c>
      <c r="AC15" s="60">
        <f>IF(COUNTA($A15:$N15)=0,"",IF($B15="Yes",$V15-$AB15,0))</f>
        <v/>
      </c>
      <c r="AD15" s="61">
        <f>IF(COUNTA($A15:$N15)=0,"",IF($B15="Yes",IFERROR($AC15/$V15,0),0))</f>
        <v/>
      </c>
      <c r="AE15" s="59">
        <f>IF(COUNTA($A15:$N15)=0,"",IF($B15="Yes",IFERROR($I15/$H15,0),0))</f>
        <v/>
      </c>
      <c r="AF15" s="38">
        <f>IF(COUNTA($A15:$N15)=0,"",IF($B15="Yes",IFERROR($I15/$Q15,0),0))</f>
        <v/>
      </c>
      <c r="AG15" s="39">
        <f>IF(COUNTA($A15:$N15)=0,"",IF($B15&lt;&gt;"Yes","Not Included",IF(OR($U15&gt;'Settings'!$B$14,$J15&gt;'Settings'!$B$17),"Review","Within Capacity")))</f>
        <v/>
      </c>
      <c r="AH15" s="39">
        <f>IF(COUNTA($A15:$N15)=0,"",IF($B15&lt;&gt;"Yes","Not Included",IF($AD15&gt;='Settings'!$B$15,"Meets Target","Below Target")))</f>
        <v/>
      </c>
      <c r="AI15" s="39">
        <f>IF(COUNTA($A15:$N15)=0,"",IF($B15&lt;&gt;"Yes","Exclude",IF($AJ15&lt;&gt;"OK","Complete Inputs",IF($AG15="Review","Review Capacity/Distance",IF($AH15="Below Target","Review Pricing/Costs",IF($AF15&lt;'Settings'!$B$16,"Build Density","Recommended"))))))</f>
        <v/>
      </c>
      <c r="AJ15" s="39">
        <f>IF(COUNTA($A15:$N15)=0,"",IF($B15&lt;&gt;"Yes","Not Required",IF(COUNTIF($A$6:$A$205,$A15)&gt;1,"Duplicate Area ID",IF(OR($A15="",$C15="",$D15="",$E15="",$F15="",$G15="",$H15&lt;=0,$I15&lt;=0,$J15&lt;=0,$K15&lt;0,$L15&lt;=0,$M15="",LEN($D15)&lt;&gt;5,IFERROR(VALUE($D15),-1)&lt;0),"Complete Inputs","OK"))))</f>
        <v/>
      </c>
    </row>
    <row r="16" ht="20" customHeight="1">
      <c r="A16" s="29" t="n"/>
      <c r="B16" s="29" t="n"/>
      <c r="C16" s="29" t="n"/>
      <c r="D16" s="30" t="n"/>
      <c r="E16" s="29" t="n"/>
      <c r="F16" s="29" t="n"/>
      <c r="G16" s="29" t="n"/>
      <c r="H16" s="31" t="n"/>
      <c r="I16" s="31" t="n"/>
      <c r="J16" s="57" t="n"/>
      <c r="K16" s="57" t="n"/>
      <c r="L16" s="58" t="n"/>
      <c r="M16" s="29" t="n"/>
      <c r="N16" s="34" t="n"/>
      <c r="O16" s="59">
        <f>IF(COUNTA($A16:$N16)=0,"",IF($B16="Yes",2*$J16*$H16,0))</f>
        <v/>
      </c>
      <c r="P16" s="59">
        <f>IF(COUNTA($A16:$N16)=0,"",IF($B16="Yes",MAX($I16-$H16,0)*$K16,0))</f>
        <v/>
      </c>
      <c r="Q16" s="59">
        <f>IF(COUNTA($A16:$N16)=0,"",IF($B16="Yes",$O16+$P16,0))</f>
        <v/>
      </c>
      <c r="R16" s="59">
        <f>IF(COUNTA($A16:$N16)=0,"",IF($B16="Yes",IFERROR($Q16/'Settings'!$B$7,0),0))</f>
        <v/>
      </c>
      <c r="S16" s="59">
        <f>IF(COUNTA($A16:$N16)=0,"",IF($B16="Yes",IFERROR($I16*'Settings'!$B$8/60,0),0))</f>
        <v/>
      </c>
      <c r="T16" s="59">
        <f>IF(COUNTA($A16:$N16)=0,"",IF($B16="Yes",$R16+$S16,0))</f>
        <v/>
      </c>
      <c r="U16" s="59">
        <f>IF(COUNTA($A16:$N16)=0,"",IF($B16="Yes",IFERROR($T16/$H16,0),0))</f>
        <v/>
      </c>
      <c r="V16" s="60">
        <f>IF(COUNTA($A16:$N16)=0,"",IF($B16="Yes",$I16*$L16,0))</f>
        <v/>
      </c>
      <c r="W16" s="59">
        <f>IF(COUNTA($A16:$N16)=0,"",IF($B16="Yes",IFERROR($Q16/'Settings'!$B$9,0),0))</f>
        <v/>
      </c>
      <c r="X16" s="60">
        <f>IF(COUNTA($A16:$N16)=0,"",IF($B16="Yes",$W16*'Settings'!$B$10,0))</f>
        <v/>
      </c>
      <c r="Y16" s="60">
        <f>IF(COUNTA($A16:$N16)=0,"",IF($B16="Yes",$Q16*'Settings'!$B$11,0))</f>
        <v/>
      </c>
      <c r="Z16" s="60">
        <f>IF(COUNTA($A16:$N16)=0,"",IF($B16="Yes",$T16*'Settings'!$B$12,0))</f>
        <v/>
      </c>
      <c r="AA16" s="60">
        <f>IF(COUNTA($A16:$N16)=0,"",IF($B16="Yes",$H16*'Settings'!$B$13,0))</f>
        <v/>
      </c>
      <c r="AB16" s="60">
        <f>IF(COUNTA($A16:$N16)=0,"",IF($B16="Yes",SUM($X16:$AA16),0))</f>
        <v/>
      </c>
      <c r="AC16" s="60">
        <f>IF(COUNTA($A16:$N16)=0,"",IF($B16="Yes",$V16-$AB16,0))</f>
        <v/>
      </c>
      <c r="AD16" s="61">
        <f>IF(COUNTA($A16:$N16)=0,"",IF($B16="Yes",IFERROR($AC16/$V16,0),0))</f>
        <v/>
      </c>
      <c r="AE16" s="59">
        <f>IF(COUNTA($A16:$N16)=0,"",IF($B16="Yes",IFERROR($I16/$H16,0),0))</f>
        <v/>
      </c>
      <c r="AF16" s="38">
        <f>IF(COUNTA($A16:$N16)=0,"",IF($B16="Yes",IFERROR($I16/$Q16,0),0))</f>
        <v/>
      </c>
      <c r="AG16" s="39">
        <f>IF(COUNTA($A16:$N16)=0,"",IF($B16&lt;&gt;"Yes","Not Included",IF(OR($U16&gt;'Settings'!$B$14,$J16&gt;'Settings'!$B$17),"Review","Within Capacity")))</f>
        <v/>
      </c>
      <c r="AH16" s="39">
        <f>IF(COUNTA($A16:$N16)=0,"",IF($B16&lt;&gt;"Yes","Not Included",IF($AD16&gt;='Settings'!$B$15,"Meets Target","Below Target")))</f>
        <v/>
      </c>
      <c r="AI16" s="39">
        <f>IF(COUNTA($A16:$N16)=0,"",IF($B16&lt;&gt;"Yes","Exclude",IF($AJ16&lt;&gt;"OK","Complete Inputs",IF($AG16="Review","Review Capacity/Distance",IF($AH16="Below Target","Review Pricing/Costs",IF($AF16&lt;'Settings'!$B$16,"Build Density","Recommended"))))))</f>
        <v/>
      </c>
      <c r="AJ16" s="39">
        <f>IF(COUNTA($A16:$N16)=0,"",IF($B16&lt;&gt;"Yes","Not Required",IF(COUNTIF($A$6:$A$205,$A16)&gt;1,"Duplicate Area ID",IF(OR($A16="",$C16="",$D16="",$E16="",$F16="",$G16="",$H16&lt;=0,$I16&lt;=0,$J16&lt;=0,$K16&lt;0,$L16&lt;=0,$M16="",LEN($D16)&lt;&gt;5,IFERROR(VALUE($D16),-1)&lt;0),"Complete Inputs","OK"))))</f>
        <v/>
      </c>
    </row>
    <row r="17" ht="20" customHeight="1">
      <c r="A17" s="29" t="n"/>
      <c r="B17" s="29" t="n"/>
      <c r="C17" s="29" t="n"/>
      <c r="D17" s="30" t="n"/>
      <c r="E17" s="29" t="n"/>
      <c r="F17" s="29" t="n"/>
      <c r="G17" s="29" t="n"/>
      <c r="H17" s="31" t="n"/>
      <c r="I17" s="31" t="n"/>
      <c r="J17" s="57" t="n"/>
      <c r="K17" s="57" t="n"/>
      <c r="L17" s="58" t="n"/>
      <c r="M17" s="29" t="n"/>
      <c r="N17" s="34" t="n"/>
      <c r="O17" s="59">
        <f>IF(COUNTA($A17:$N17)=0,"",IF($B17="Yes",2*$J17*$H17,0))</f>
        <v/>
      </c>
      <c r="P17" s="59">
        <f>IF(COUNTA($A17:$N17)=0,"",IF($B17="Yes",MAX($I17-$H17,0)*$K17,0))</f>
        <v/>
      </c>
      <c r="Q17" s="59">
        <f>IF(COUNTA($A17:$N17)=0,"",IF($B17="Yes",$O17+$P17,0))</f>
        <v/>
      </c>
      <c r="R17" s="59">
        <f>IF(COUNTA($A17:$N17)=0,"",IF($B17="Yes",IFERROR($Q17/'Settings'!$B$7,0),0))</f>
        <v/>
      </c>
      <c r="S17" s="59">
        <f>IF(COUNTA($A17:$N17)=0,"",IF($B17="Yes",IFERROR($I17*'Settings'!$B$8/60,0),0))</f>
        <v/>
      </c>
      <c r="T17" s="59">
        <f>IF(COUNTA($A17:$N17)=0,"",IF($B17="Yes",$R17+$S17,0))</f>
        <v/>
      </c>
      <c r="U17" s="59">
        <f>IF(COUNTA($A17:$N17)=0,"",IF($B17="Yes",IFERROR($T17/$H17,0),0))</f>
        <v/>
      </c>
      <c r="V17" s="60">
        <f>IF(COUNTA($A17:$N17)=0,"",IF($B17="Yes",$I17*$L17,0))</f>
        <v/>
      </c>
      <c r="W17" s="59">
        <f>IF(COUNTA($A17:$N17)=0,"",IF($B17="Yes",IFERROR($Q17/'Settings'!$B$9,0),0))</f>
        <v/>
      </c>
      <c r="X17" s="60">
        <f>IF(COUNTA($A17:$N17)=0,"",IF($B17="Yes",$W17*'Settings'!$B$10,0))</f>
        <v/>
      </c>
      <c r="Y17" s="60">
        <f>IF(COUNTA($A17:$N17)=0,"",IF($B17="Yes",$Q17*'Settings'!$B$11,0))</f>
        <v/>
      </c>
      <c r="Z17" s="60">
        <f>IF(COUNTA($A17:$N17)=0,"",IF($B17="Yes",$T17*'Settings'!$B$12,0))</f>
        <v/>
      </c>
      <c r="AA17" s="60">
        <f>IF(COUNTA($A17:$N17)=0,"",IF($B17="Yes",$H17*'Settings'!$B$13,0))</f>
        <v/>
      </c>
      <c r="AB17" s="60">
        <f>IF(COUNTA($A17:$N17)=0,"",IF($B17="Yes",SUM($X17:$AA17),0))</f>
        <v/>
      </c>
      <c r="AC17" s="60">
        <f>IF(COUNTA($A17:$N17)=0,"",IF($B17="Yes",$V17-$AB17,0))</f>
        <v/>
      </c>
      <c r="AD17" s="61">
        <f>IF(COUNTA($A17:$N17)=0,"",IF($B17="Yes",IFERROR($AC17/$V17,0),0))</f>
        <v/>
      </c>
      <c r="AE17" s="59">
        <f>IF(COUNTA($A17:$N17)=0,"",IF($B17="Yes",IFERROR($I17/$H17,0),0))</f>
        <v/>
      </c>
      <c r="AF17" s="38">
        <f>IF(COUNTA($A17:$N17)=0,"",IF($B17="Yes",IFERROR($I17/$Q17,0),0))</f>
        <v/>
      </c>
      <c r="AG17" s="39">
        <f>IF(COUNTA($A17:$N17)=0,"",IF($B17&lt;&gt;"Yes","Not Included",IF(OR($U17&gt;'Settings'!$B$14,$J17&gt;'Settings'!$B$17),"Review","Within Capacity")))</f>
        <v/>
      </c>
      <c r="AH17" s="39">
        <f>IF(COUNTA($A17:$N17)=0,"",IF($B17&lt;&gt;"Yes","Not Included",IF($AD17&gt;='Settings'!$B$15,"Meets Target","Below Target")))</f>
        <v/>
      </c>
      <c r="AI17" s="39">
        <f>IF(COUNTA($A17:$N17)=0,"",IF($B17&lt;&gt;"Yes","Exclude",IF($AJ17&lt;&gt;"OK","Complete Inputs",IF($AG17="Review","Review Capacity/Distance",IF($AH17="Below Target","Review Pricing/Costs",IF($AF17&lt;'Settings'!$B$16,"Build Density","Recommended"))))))</f>
        <v/>
      </c>
      <c r="AJ17" s="39">
        <f>IF(COUNTA($A17:$N17)=0,"",IF($B17&lt;&gt;"Yes","Not Required",IF(COUNTIF($A$6:$A$205,$A17)&gt;1,"Duplicate Area ID",IF(OR($A17="",$C17="",$D17="",$E17="",$F17="",$G17="",$H17&lt;=0,$I17&lt;=0,$J17&lt;=0,$K17&lt;0,$L17&lt;=0,$M17="",LEN($D17)&lt;&gt;5,IFERROR(VALUE($D17),-1)&lt;0),"Complete Inputs","OK"))))</f>
        <v/>
      </c>
    </row>
    <row r="18" ht="20" customHeight="1">
      <c r="A18" s="29" t="n"/>
      <c r="B18" s="29" t="n"/>
      <c r="C18" s="29" t="n"/>
      <c r="D18" s="30" t="n"/>
      <c r="E18" s="29" t="n"/>
      <c r="F18" s="29" t="n"/>
      <c r="G18" s="29" t="n"/>
      <c r="H18" s="31" t="n"/>
      <c r="I18" s="31" t="n"/>
      <c r="J18" s="57" t="n"/>
      <c r="K18" s="57" t="n"/>
      <c r="L18" s="58" t="n"/>
      <c r="M18" s="29" t="n"/>
      <c r="N18" s="34" t="n"/>
      <c r="O18" s="59">
        <f>IF(COUNTA($A18:$N18)=0,"",IF($B18="Yes",2*$J18*$H18,0))</f>
        <v/>
      </c>
      <c r="P18" s="59">
        <f>IF(COUNTA($A18:$N18)=0,"",IF($B18="Yes",MAX($I18-$H18,0)*$K18,0))</f>
        <v/>
      </c>
      <c r="Q18" s="59">
        <f>IF(COUNTA($A18:$N18)=0,"",IF($B18="Yes",$O18+$P18,0))</f>
        <v/>
      </c>
      <c r="R18" s="59">
        <f>IF(COUNTA($A18:$N18)=0,"",IF($B18="Yes",IFERROR($Q18/'Settings'!$B$7,0),0))</f>
        <v/>
      </c>
      <c r="S18" s="59">
        <f>IF(COUNTA($A18:$N18)=0,"",IF($B18="Yes",IFERROR($I18*'Settings'!$B$8/60,0),0))</f>
        <v/>
      </c>
      <c r="T18" s="59">
        <f>IF(COUNTA($A18:$N18)=0,"",IF($B18="Yes",$R18+$S18,0))</f>
        <v/>
      </c>
      <c r="U18" s="59">
        <f>IF(COUNTA($A18:$N18)=0,"",IF($B18="Yes",IFERROR($T18/$H18,0),0))</f>
        <v/>
      </c>
      <c r="V18" s="60">
        <f>IF(COUNTA($A18:$N18)=0,"",IF($B18="Yes",$I18*$L18,0))</f>
        <v/>
      </c>
      <c r="W18" s="59">
        <f>IF(COUNTA($A18:$N18)=0,"",IF($B18="Yes",IFERROR($Q18/'Settings'!$B$9,0),0))</f>
        <v/>
      </c>
      <c r="X18" s="60">
        <f>IF(COUNTA($A18:$N18)=0,"",IF($B18="Yes",$W18*'Settings'!$B$10,0))</f>
        <v/>
      </c>
      <c r="Y18" s="60">
        <f>IF(COUNTA($A18:$N18)=0,"",IF($B18="Yes",$Q18*'Settings'!$B$11,0))</f>
        <v/>
      </c>
      <c r="Z18" s="60">
        <f>IF(COUNTA($A18:$N18)=0,"",IF($B18="Yes",$T18*'Settings'!$B$12,0))</f>
        <v/>
      </c>
      <c r="AA18" s="60">
        <f>IF(COUNTA($A18:$N18)=0,"",IF($B18="Yes",$H18*'Settings'!$B$13,0))</f>
        <v/>
      </c>
      <c r="AB18" s="60">
        <f>IF(COUNTA($A18:$N18)=0,"",IF($B18="Yes",SUM($X18:$AA18),0))</f>
        <v/>
      </c>
      <c r="AC18" s="60">
        <f>IF(COUNTA($A18:$N18)=0,"",IF($B18="Yes",$V18-$AB18,0))</f>
        <v/>
      </c>
      <c r="AD18" s="61">
        <f>IF(COUNTA($A18:$N18)=0,"",IF($B18="Yes",IFERROR($AC18/$V18,0),0))</f>
        <v/>
      </c>
      <c r="AE18" s="59">
        <f>IF(COUNTA($A18:$N18)=0,"",IF($B18="Yes",IFERROR($I18/$H18,0),0))</f>
        <v/>
      </c>
      <c r="AF18" s="38">
        <f>IF(COUNTA($A18:$N18)=0,"",IF($B18="Yes",IFERROR($I18/$Q18,0),0))</f>
        <v/>
      </c>
      <c r="AG18" s="39">
        <f>IF(COUNTA($A18:$N18)=0,"",IF($B18&lt;&gt;"Yes","Not Included",IF(OR($U18&gt;'Settings'!$B$14,$J18&gt;'Settings'!$B$17),"Review","Within Capacity")))</f>
        <v/>
      </c>
      <c r="AH18" s="39">
        <f>IF(COUNTA($A18:$N18)=0,"",IF($B18&lt;&gt;"Yes","Not Included",IF($AD18&gt;='Settings'!$B$15,"Meets Target","Below Target")))</f>
        <v/>
      </c>
      <c r="AI18" s="39">
        <f>IF(COUNTA($A18:$N18)=0,"",IF($B18&lt;&gt;"Yes","Exclude",IF($AJ18&lt;&gt;"OK","Complete Inputs",IF($AG18="Review","Review Capacity/Distance",IF($AH18="Below Target","Review Pricing/Costs",IF($AF18&lt;'Settings'!$B$16,"Build Density","Recommended"))))))</f>
        <v/>
      </c>
      <c r="AJ18" s="39">
        <f>IF(COUNTA($A18:$N18)=0,"",IF($B18&lt;&gt;"Yes","Not Required",IF(COUNTIF($A$6:$A$205,$A18)&gt;1,"Duplicate Area ID",IF(OR($A18="",$C18="",$D18="",$E18="",$F18="",$G18="",$H18&lt;=0,$I18&lt;=0,$J18&lt;=0,$K18&lt;0,$L18&lt;=0,$M18="",LEN($D18)&lt;&gt;5,IFERROR(VALUE($D18),-1)&lt;0),"Complete Inputs","OK"))))</f>
        <v/>
      </c>
    </row>
    <row r="19" ht="20" customHeight="1">
      <c r="A19" s="29" t="n"/>
      <c r="B19" s="29" t="n"/>
      <c r="C19" s="29" t="n"/>
      <c r="D19" s="30" t="n"/>
      <c r="E19" s="29" t="n"/>
      <c r="F19" s="29" t="n"/>
      <c r="G19" s="29" t="n"/>
      <c r="H19" s="31" t="n"/>
      <c r="I19" s="31" t="n"/>
      <c r="J19" s="57" t="n"/>
      <c r="K19" s="57" t="n"/>
      <c r="L19" s="58" t="n"/>
      <c r="M19" s="29" t="n"/>
      <c r="N19" s="34" t="n"/>
      <c r="O19" s="59">
        <f>IF(COUNTA($A19:$N19)=0,"",IF($B19="Yes",2*$J19*$H19,0))</f>
        <v/>
      </c>
      <c r="P19" s="59">
        <f>IF(COUNTA($A19:$N19)=0,"",IF($B19="Yes",MAX($I19-$H19,0)*$K19,0))</f>
        <v/>
      </c>
      <c r="Q19" s="59">
        <f>IF(COUNTA($A19:$N19)=0,"",IF($B19="Yes",$O19+$P19,0))</f>
        <v/>
      </c>
      <c r="R19" s="59">
        <f>IF(COUNTA($A19:$N19)=0,"",IF($B19="Yes",IFERROR($Q19/'Settings'!$B$7,0),0))</f>
        <v/>
      </c>
      <c r="S19" s="59">
        <f>IF(COUNTA($A19:$N19)=0,"",IF($B19="Yes",IFERROR($I19*'Settings'!$B$8/60,0),0))</f>
        <v/>
      </c>
      <c r="T19" s="59">
        <f>IF(COUNTA($A19:$N19)=0,"",IF($B19="Yes",$R19+$S19,0))</f>
        <v/>
      </c>
      <c r="U19" s="59">
        <f>IF(COUNTA($A19:$N19)=0,"",IF($B19="Yes",IFERROR($T19/$H19,0),0))</f>
        <v/>
      </c>
      <c r="V19" s="60">
        <f>IF(COUNTA($A19:$N19)=0,"",IF($B19="Yes",$I19*$L19,0))</f>
        <v/>
      </c>
      <c r="W19" s="59">
        <f>IF(COUNTA($A19:$N19)=0,"",IF($B19="Yes",IFERROR($Q19/'Settings'!$B$9,0),0))</f>
        <v/>
      </c>
      <c r="X19" s="60">
        <f>IF(COUNTA($A19:$N19)=0,"",IF($B19="Yes",$W19*'Settings'!$B$10,0))</f>
        <v/>
      </c>
      <c r="Y19" s="60">
        <f>IF(COUNTA($A19:$N19)=0,"",IF($B19="Yes",$Q19*'Settings'!$B$11,0))</f>
        <v/>
      </c>
      <c r="Z19" s="60">
        <f>IF(COUNTA($A19:$N19)=0,"",IF($B19="Yes",$T19*'Settings'!$B$12,0))</f>
        <v/>
      </c>
      <c r="AA19" s="60">
        <f>IF(COUNTA($A19:$N19)=0,"",IF($B19="Yes",$H19*'Settings'!$B$13,0))</f>
        <v/>
      </c>
      <c r="AB19" s="60">
        <f>IF(COUNTA($A19:$N19)=0,"",IF($B19="Yes",SUM($X19:$AA19),0))</f>
        <v/>
      </c>
      <c r="AC19" s="60">
        <f>IF(COUNTA($A19:$N19)=0,"",IF($B19="Yes",$V19-$AB19,0))</f>
        <v/>
      </c>
      <c r="AD19" s="61">
        <f>IF(COUNTA($A19:$N19)=0,"",IF($B19="Yes",IFERROR($AC19/$V19,0),0))</f>
        <v/>
      </c>
      <c r="AE19" s="59">
        <f>IF(COUNTA($A19:$N19)=0,"",IF($B19="Yes",IFERROR($I19/$H19,0),0))</f>
        <v/>
      </c>
      <c r="AF19" s="38">
        <f>IF(COUNTA($A19:$N19)=0,"",IF($B19="Yes",IFERROR($I19/$Q19,0),0))</f>
        <v/>
      </c>
      <c r="AG19" s="39">
        <f>IF(COUNTA($A19:$N19)=0,"",IF($B19&lt;&gt;"Yes","Not Included",IF(OR($U19&gt;'Settings'!$B$14,$J19&gt;'Settings'!$B$17),"Review","Within Capacity")))</f>
        <v/>
      </c>
      <c r="AH19" s="39">
        <f>IF(COUNTA($A19:$N19)=0,"",IF($B19&lt;&gt;"Yes","Not Included",IF($AD19&gt;='Settings'!$B$15,"Meets Target","Below Target")))</f>
        <v/>
      </c>
      <c r="AI19" s="39">
        <f>IF(COUNTA($A19:$N19)=0,"",IF($B19&lt;&gt;"Yes","Exclude",IF($AJ19&lt;&gt;"OK","Complete Inputs",IF($AG19="Review","Review Capacity/Distance",IF($AH19="Below Target","Review Pricing/Costs",IF($AF19&lt;'Settings'!$B$16,"Build Density","Recommended"))))))</f>
        <v/>
      </c>
      <c r="AJ19" s="39">
        <f>IF(COUNTA($A19:$N19)=0,"",IF($B19&lt;&gt;"Yes","Not Required",IF(COUNTIF($A$6:$A$205,$A19)&gt;1,"Duplicate Area ID",IF(OR($A19="",$C19="",$D19="",$E19="",$F19="",$G19="",$H19&lt;=0,$I19&lt;=0,$J19&lt;=0,$K19&lt;0,$L19&lt;=0,$M19="",LEN($D19)&lt;&gt;5,IFERROR(VALUE($D19),-1)&lt;0),"Complete Inputs","OK"))))</f>
        <v/>
      </c>
    </row>
    <row r="20" ht="20" customHeight="1">
      <c r="A20" s="29" t="n"/>
      <c r="B20" s="29" t="n"/>
      <c r="C20" s="29" t="n"/>
      <c r="D20" s="30" t="n"/>
      <c r="E20" s="29" t="n"/>
      <c r="F20" s="29" t="n"/>
      <c r="G20" s="29" t="n"/>
      <c r="H20" s="31" t="n"/>
      <c r="I20" s="31" t="n"/>
      <c r="J20" s="57" t="n"/>
      <c r="K20" s="57" t="n"/>
      <c r="L20" s="58" t="n"/>
      <c r="M20" s="29" t="n"/>
      <c r="N20" s="34" t="n"/>
      <c r="O20" s="59">
        <f>IF(COUNTA($A20:$N20)=0,"",IF($B20="Yes",2*$J20*$H20,0))</f>
        <v/>
      </c>
      <c r="P20" s="59">
        <f>IF(COUNTA($A20:$N20)=0,"",IF($B20="Yes",MAX($I20-$H20,0)*$K20,0))</f>
        <v/>
      </c>
      <c r="Q20" s="59">
        <f>IF(COUNTA($A20:$N20)=0,"",IF($B20="Yes",$O20+$P20,0))</f>
        <v/>
      </c>
      <c r="R20" s="59">
        <f>IF(COUNTA($A20:$N20)=0,"",IF($B20="Yes",IFERROR($Q20/'Settings'!$B$7,0),0))</f>
        <v/>
      </c>
      <c r="S20" s="59">
        <f>IF(COUNTA($A20:$N20)=0,"",IF($B20="Yes",IFERROR($I20*'Settings'!$B$8/60,0),0))</f>
        <v/>
      </c>
      <c r="T20" s="59">
        <f>IF(COUNTA($A20:$N20)=0,"",IF($B20="Yes",$R20+$S20,0))</f>
        <v/>
      </c>
      <c r="U20" s="59">
        <f>IF(COUNTA($A20:$N20)=0,"",IF($B20="Yes",IFERROR($T20/$H20,0),0))</f>
        <v/>
      </c>
      <c r="V20" s="60">
        <f>IF(COUNTA($A20:$N20)=0,"",IF($B20="Yes",$I20*$L20,0))</f>
        <v/>
      </c>
      <c r="W20" s="59">
        <f>IF(COUNTA($A20:$N20)=0,"",IF($B20="Yes",IFERROR($Q20/'Settings'!$B$9,0),0))</f>
        <v/>
      </c>
      <c r="X20" s="60">
        <f>IF(COUNTA($A20:$N20)=0,"",IF($B20="Yes",$W20*'Settings'!$B$10,0))</f>
        <v/>
      </c>
      <c r="Y20" s="60">
        <f>IF(COUNTA($A20:$N20)=0,"",IF($B20="Yes",$Q20*'Settings'!$B$11,0))</f>
        <v/>
      </c>
      <c r="Z20" s="60">
        <f>IF(COUNTA($A20:$N20)=0,"",IF($B20="Yes",$T20*'Settings'!$B$12,0))</f>
        <v/>
      </c>
      <c r="AA20" s="60">
        <f>IF(COUNTA($A20:$N20)=0,"",IF($B20="Yes",$H20*'Settings'!$B$13,0))</f>
        <v/>
      </c>
      <c r="AB20" s="60">
        <f>IF(COUNTA($A20:$N20)=0,"",IF($B20="Yes",SUM($X20:$AA20),0))</f>
        <v/>
      </c>
      <c r="AC20" s="60">
        <f>IF(COUNTA($A20:$N20)=0,"",IF($B20="Yes",$V20-$AB20,0))</f>
        <v/>
      </c>
      <c r="AD20" s="61">
        <f>IF(COUNTA($A20:$N20)=0,"",IF($B20="Yes",IFERROR($AC20/$V20,0),0))</f>
        <v/>
      </c>
      <c r="AE20" s="59">
        <f>IF(COUNTA($A20:$N20)=0,"",IF($B20="Yes",IFERROR($I20/$H20,0),0))</f>
        <v/>
      </c>
      <c r="AF20" s="38">
        <f>IF(COUNTA($A20:$N20)=0,"",IF($B20="Yes",IFERROR($I20/$Q20,0),0))</f>
        <v/>
      </c>
      <c r="AG20" s="39">
        <f>IF(COUNTA($A20:$N20)=0,"",IF($B20&lt;&gt;"Yes","Not Included",IF(OR($U20&gt;'Settings'!$B$14,$J20&gt;'Settings'!$B$17),"Review","Within Capacity")))</f>
        <v/>
      </c>
      <c r="AH20" s="39">
        <f>IF(COUNTA($A20:$N20)=0,"",IF($B20&lt;&gt;"Yes","Not Included",IF($AD20&gt;='Settings'!$B$15,"Meets Target","Below Target")))</f>
        <v/>
      </c>
      <c r="AI20" s="39">
        <f>IF(COUNTA($A20:$N20)=0,"",IF($B20&lt;&gt;"Yes","Exclude",IF($AJ20&lt;&gt;"OK","Complete Inputs",IF($AG20="Review","Review Capacity/Distance",IF($AH20="Below Target","Review Pricing/Costs",IF($AF20&lt;'Settings'!$B$16,"Build Density","Recommended"))))))</f>
        <v/>
      </c>
      <c r="AJ20" s="39">
        <f>IF(COUNTA($A20:$N20)=0,"",IF($B20&lt;&gt;"Yes","Not Required",IF(COUNTIF($A$6:$A$205,$A20)&gt;1,"Duplicate Area ID",IF(OR($A20="",$C20="",$D20="",$E20="",$F20="",$G20="",$H20&lt;=0,$I20&lt;=0,$J20&lt;=0,$K20&lt;0,$L20&lt;=0,$M20="",LEN($D20)&lt;&gt;5,IFERROR(VALUE($D20),-1)&lt;0),"Complete Inputs","OK"))))</f>
        <v/>
      </c>
    </row>
    <row r="21" ht="20" customHeight="1">
      <c r="A21" s="29" t="n"/>
      <c r="B21" s="29" t="n"/>
      <c r="C21" s="29" t="n"/>
      <c r="D21" s="30" t="n"/>
      <c r="E21" s="29" t="n"/>
      <c r="F21" s="29" t="n"/>
      <c r="G21" s="29" t="n"/>
      <c r="H21" s="31" t="n"/>
      <c r="I21" s="31" t="n"/>
      <c r="J21" s="57" t="n"/>
      <c r="K21" s="57" t="n"/>
      <c r="L21" s="58" t="n"/>
      <c r="M21" s="29" t="n"/>
      <c r="N21" s="34" t="n"/>
      <c r="O21" s="59">
        <f>IF(COUNTA($A21:$N21)=0,"",IF($B21="Yes",2*$J21*$H21,0))</f>
        <v/>
      </c>
      <c r="P21" s="59">
        <f>IF(COUNTA($A21:$N21)=0,"",IF($B21="Yes",MAX($I21-$H21,0)*$K21,0))</f>
        <v/>
      </c>
      <c r="Q21" s="59">
        <f>IF(COUNTA($A21:$N21)=0,"",IF($B21="Yes",$O21+$P21,0))</f>
        <v/>
      </c>
      <c r="R21" s="59">
        <f>IF(COUNTA($A21:$N21)=0,"",IF($B21="Yes",IFERROR($Q21/'Settings'!$B$7,0),0))</f>
        <v/>
      </c>
      <c r="S21" s="59">
        <f>IF(COUNTA($A21:$N21)=0,"",IF($B21="Yes",IFERROR($I21*'Settings'!$B$8/60,0),0))</f>
        <v/>
      </c>
      <c r="T21" s="59">
        <f>IF(COUNTA($A21:$N21)=0,"",IF($B21="Yes",$R21+$S21,0))</f>
        <v/>
      </c>
      <c r="U21" s="59">
        <f>IF(COUNTA($A21:$N21)=0,"",IF($B21="Yes",IFERROR($T21/$H21,0),0))</f>
        <v/>
      </c>
      <c r="V21" s="60">
        <f>IF(COUNTA($A21:$N21)=0,"",IF($B21="Yes",$I21*$L21,0))</f>
        <v/>
      </c>
      <c r="W21" s="59">
        <f>IF(COUNTA($A21:$N21)=0,"",IF($B21="Yes",IFERROR($Q21/'Settings'!$B$9,0),0))</f>
        <v/>
      </c>
      <c r="X21" s="60">
        <f>IF(COUNTA($A21:$N21)=0,"",IF($B21="Yes",$W21*'Settings'!$B$10,0))</f>
        <v/>
      </c>
      <c r="Y21" s="60">
        <f>IF(COUNTA($A21:$N21)=0,"",IF($B21="Yes",$Q21*'Settings'!$B$11,0))</f>
        <v/>
      </c>
      <c r="Z21" s="60">
        <f>IF(COUNTA($A21:$N21)=0,"",IF($B21="Yes",$T21*'Settings'!$B$12,0))</f>
        <v/>
      </c>
      <c r="AA21" s="60">
        <f>IF(COUNTA($A21:$N21)=0,"",IF($B21="Yes",$H21*'Settings'!$B$13,0))</f>
        <v/>
      </c>
      <c r="AB21" s="60">
        <f>IF(COUNTA($A21:$N21)=0,"",IF($B21="Yes",SUM($X21:$AA21),0))</f>
        <v/>
      </c>
      <c r="AC21" s="60">
        <f>IF(COUNTA($A21:$N21)=0,"",IF($B21="Yes",$V21-$AB21,0))</f>
        <v/>
      </c>
      <c r="AD21" s="61">
        <f>IF(COUNTA($A21:$N21)=0,"",IF($B21="Yes",IFERROR($AC21/$V21,0),0))</f>
        <v/>
      </c>
      <c r="AE21" s="59">
        <f>IF(COUNTA($A21:$N21)=0,"",IF($B21="Yes",IFERROR($I21/$H21,0),0))</f>
        <v/>
      </c>
      <c r="AF21" s="38">
        <f>IF(COUNTA($A21:$N21)=0,"",IF($B21="Yes",IFERROR($I21/$Q21,0),0))</f>
        <v/>
      </c>
      <c r="AG21" s="39">
        <f>IF(COUNTA($A21:$N21)=0,"",IF($B21&lt;&gt;"Yes","Not Included",IF(OR($U21&gt;'Settings'!$B$14,$J21&gt;'Settings'!$B$17),"Review","Within Capacity")))</f>
        <v/>
      </c>
      <c r="AH21" s="39">
        <f>IF(COUNTA($A21:$N21)=0,"",IF($B21&lt;&gt;"Yes","Not Included",IF($AD21&gt;='Settings'!$B$15,"Meets Target","Below Target")))</f>
        <v/>
      </c>
      <c r="AI21" s="39">
        <f>IF(COUNTA($A21:$N21)=0,"",IF($B21&lt;&gt;"Yes","Exclude",IF($AJ21&lt;&gt;"OK","Complete Inputs",IF($AG21="Review","Review Capacity/Distance",IF($AH21="Below Target","Review Pricing/Costs",IF($AF21&lt;'Settings'!$B$16,"Build Density","Recommended"))))))</f>
        <v/>
      </c>
      <c r="AJ21" s="39">
        <f>IF(COUNTA($A21:$N21)=0,"",IF($B21&lt;&gt;"Yes","Not Required",IF(COUNTIF($A$6:$A$205,$A21)&gt;1,"Duplicate Area ID",IF(OR($A21="",$C21="",$D21="",$E21="",$F21="",$G21="",$H21&lt;=0,$I21&lt;=0,$J21&lt;=0,$K21&lt;0,$L21&lt;=0,$M21="",LEN($D21)&lt;&gt;5,IFERROR(VALUE($D21),-1)&lt;0),"Complete Inputs","OK"))))</f>
        <v/>
      </c>
    </row>
    <row r="22" ht="20" customHeight="1">
      <c r="A22" s="29" t="n"/>
      <c r="B22" s="29" t="n"/>
      <c r="C22" s="29" t="n"/>
      <c r="D22" s="30" t="n"/>
      <c r="E22" s="29" t="n"/>
      <c r="F22" s="29" t="n"/>
      <c r="G22" s="29" t="n"/>
      <c r="H22" s="31" t="n"/>
      <c r="I22" s="31" t="n"/>
      <c r="J22" s="57" t="n"/>
      <c r="K22" s="57" t="n"/>
      <c r="L22" s="58" t="n"/>
      <c r="M22" s="29" t="n"/>
      <c r="N22" s="34" t="n"/>
      <c r="O22" s="59">
        <f>IF(COUNTA($A22:$N22)=0,"",IF($B22="Yes",2*$J22*$H22,0))</f>
        <v/>
      </c>
      <c r="P22" s="59">
        <f>IF(COUNTA($A22:$N22)=0,"",IF($B22="Yes",MAX($I22-$H22,0)*$K22,0))</f>
        <v/>
      </c>
      <c r="Q22" s="59">
        <f>IF(COUNTA($A22:$N22)=0,"",IF($B22="Yes",$O22+$P22,0))</f>
        <v/>
      </c>
      <c r="R22" s="59">
        <f>IF(COUNTA($A22:$N22)=0,"",IF($B22="Yes",IFERROR($Q22/'Settings'!$B$7,0),0))</f>
        <v/>
      </c>
      <c r="S22" s="59">
        <f>IF(COUNTA($A22:$N22)=0,"",IF($B22="Yes",IFERROR($I22*'Settings'!$B$8/60,0),0))</f>
        <v/>
      </c>
      <c r="T22" s="59">
        <f>IF(COUNTA($A22:$N22)=0,"",IF($B22="Yes",$R22+$S22,0))</f>
        <v/>
      </c>
      <c r="U22" s="59">
        <f>IF(COUNTA($A22:$N22)=0,"",IF($B22="Yes",IFERROR($T22/$H22,0),0))</f>
        <v/>
      </c>
      <c r="V22" s="60">
        <f>IF(COUNTA($A22:$N22)=0,"",IF($B22="Yes",$I22*$L22,0))</f>
        <v/>
      </c>
      <c r="W22" s="59">
        <f>IF(COUNTA($A22:$N22)=0,"",IF($B22="Yes",IFERROR($Q22/'Settings'!$B$9,0),0))</f>
        <v/>
      </c>
      <c r="X22" s="60">
        <f>IF(COUNTA($A22:$N22)=0,"",IF($B22="Yes",$W22*'Settings'!$B$10,0))</f>
        <v/>
      </c>
      <c r="Y22" s="60">
        <f>IF(COUNTA($A22:$N22)=0,"",IF($B22="Yes",$Q22*'Settings'!$B$11,0))</f>
        <v/>
      </c>
      <c r="Z22" s="60">
        <f>IF(COUNTA($A22:$N22)=0,"",IF($B22="Yes",$T22*'Settings'!$B$12,0))</f>
        <v/>
      </c>
      <c r="AA22" s="60">
        <f>IF(COUNTA($A22:$N22)=0,"",IF($B22="Yes",$H22*'Settings'!$B$13,0))</f>
        <v/>
      </c>
      <c r="AB22" s="60">
        <f>IF(COUNTA($A22:$N22)=0,"",IF($B22="Yes",SUM($X22:$AA22),0))</f>
        <v/>
      </c>
      <c r="AC22" s="60">
        <f>IF(COUNTA($A22:$N22)=0,"",IF($B22="Yes",$V22-$AB22,0))</f>
        <v/>
      </c>
      <c r="AD22" s="61">
        <f>IF(COUNTA($A22:$N22)=0,"",IF($B22="Yes",IFERROR($AC22/$V22,0),0))</f>
        <v/>
      </c>
      <c r="AE22" s="59">
        <f>IF(COUNTA($A22:$N22)=0,"",IF($B22="Yes",IFERROR($I22/$H22,0),0))</f>
        <v/>
      </c>
      <c r="AF22" s="38">
        <f>IF(COUNTA($A22:$N22)=0,"",IF($B22="Yes",IFERROR($I22/$Q22,0),0))</f>
        <v/>
      </c>
      <c r="AG22" s="39">
        <f>IF(COUNTA($A22:$N22)=0,"",IF($B22&lt;&gt;"Yes","Not Included",IF(OR($U22&gt;'Settings'!$B$14,$J22&gt;'Settings'!$B$17),"Review","Within Capacity")))</f>
        <v/>
      </c>
      <c r="AH22" s="39">
        <f>IF(COUNTA($A22:$N22)=0,"",IF($B22&lt;&gt;"Yes","Not Included",IF($AD22&gt;='Settings'!$B$15,"Meets Target","Below Target")))</f>
        <v/>
      </c>
      <c r="AI22" s="39">
        <f>IF(COUNTA($A22:$N22)=0,"",IF($B22&lt;&gt;"Yes","Exclude",IF($AJ22&lt;&gt;"OK","Complete Inputs",IF($AG22="Review","Review Capacity/Distance",IF($AH22="Below Target","Review Pricing/Costs",IF($AF22&lt;'Settings'!$B$16,"Build Density","Recommended"))))))</f>
        <v/>
      </c>
      <c r="AJ22" s="39">
        <f>IF(COUNTA($A22:$N22)=0,"",IF($B22&lt;&gt;"Yes","Not Required",IF(COUNTIF($A$6:$A$205,$A22)&gt;1,"Duplicate Area ID",IF(OR($A22="",$C22="",$D22="",$E22="",$F22="",$G22="",$H22&lt;=0,$I22&lt;=0,$J22&lt;=0,$K22&lt;0,$L22&lt;=0,$M22="",LEN($D22)&lt;&gt;5,IFERROR(VALUE($D22),-1)&lt;0),"Complete Inputs","OK"))))</f>
        <v/>
      </c>
    </row>
    <row r="23" ht="20" customHeight="1">
      <c r="A23" s="29" t="n"/>
      <c r="B23" s="29" t="n"/>
      <c r="C23" s="29" t="n"/>
      <c r="D23" s="30" t="n"/>
      <c r="E23" s="29" t="n"/>
      <c r="F23" s="29" t="n"/>
      <c r="G23" s="29" t="n"/>
      <c r="H23" s="31" t="n"/>
      <c r="I23" s="31" t="n"/>
      <c r="J23" s="57" t="n"/>
      <c r="K23" s="57" t="n"/>
      <c r="L23" s="58" t="n"/>
      <c r="M23" s="29" t="n"/>
      <c r="N23" s="34" t="n"/>
      <c r="O23" s="59">
        <f>IF(COUNTA($A23:$N23)=0,"",IF($B23="Yes",2*$J23*$H23,0))</f>
        <v/>
      </c>
      <c r="P23" s="59">
        <f>IF(COUNTA($A23:$N23)=0,"",IF($B23="Yes",MAX($I23-$H23,0)*$K23,0))</f>
        <v/>
      </c>
      <c r="Q23" s="59">
        <f>IF(COUNTA($A23:$N23)=0,"",IF($B23="Yes",$O23+$P23,0))</f>
        <v/>
      </c>
      <c r="R23" s="59">
        <f>IF(COUNTA($A23:$N23)=0,"",IF($B23="Yes",IFERROR($Q23/'Settings'!$B$7,0),0))</f>
        <v/>
      </c>
      <c r="S23" s="59">
        <f>IF(COUNTA($A23:$N23)=0,"",IF($B23="Yes",IFERROR($I23*'Settings'!$B$8/60,0),0))</f>
        <v/>
      </c>
      <c r="T23" s="59">
        <f>IF(COUNTA($A23:$N23)=0,"",IF($B23="Yes",$R23+$S23,0))</f>
        <v/>
      </c>
      <c r="U23" s="59">
        <f>IF(COUNTA($A23:$N23)=0,"",IF($B23="Yes",IFERROR($T23/$H23,0),0))</f>
        <v/>
      </c>
      <c r="V23" s="60">
        <f>IF(COUNTA($A23:$N23)=0,"",IF($B23="Yes",$I23*$L23,0))</f>
        <v/>
      </c>
      <c r="W23" s="59">
        <f>IF(COUNTA($A23:$N23)=0,"",IF($B23="Yes",IFERROR($Q23/'Settings'!$B$9,0),0))</f>
        <v/>
      </c>
      <c r="X23" s="60">
        <f>IF(COUNTA($A23:$N23)=0,"",IF($B23="Yes",$W23*'Settings'!$B$10,0))</f>
        <v/>
      </c>
      <c r="Y23" s="60">
        <f>IF(COUNTA($A23:$N23)=0,"",IF($B23="Yes",$Q23*'Settings'!$B$11,0))</f>
        <v/>
      </c>
      <c r="Z23" s="60">
        <f>IF(COUNTA($A23:$N23)=0,"",IF($B23="Yes",$T23*'Settings'!$B$12,0))</f>
        <v/>
      </c>
      <c r="AA23" s="60">
        <f>IF(COUNTA($A23:$N23)=0,"",IF($B23="Yes",$H23*'Settings'!$B$13,0))</f>
        <v/>
      </c>
      <c r="AB23" s="60">
        <f>IF(COUNTA($A23:$N23)=0,"",IF($B23="Yes",SUM($X23:$AA23),0))</f>
        <v/>
      </c>
      <c r="AC23" s="60">
        <f>IF(COUNTA($A23:$N23)=0,"",IF($B23="Yes",$V23-$AB23,0))</f>
        <v/>
      </c>
      <c r="AD23" s="61">
        <f>IF(COUNTA($A23:$N23)=0,"",IF($B23="Yes",IFERROR($AC23/$V23,0),0))</f>
        <v/>
      </c>
      <c r="AE23" s="59">
        <f>IF(COUNTA($A23:$N23)=0,"",IF($B23="Yes",IFERROR($I23/$H23,0),0))</f>
        <v/>
      </c>
      <c r="AF23" s="38">
        <f>IF(COUNTA($A23:$N23)=0,"",IF($B23="Yes",IFERROR($I23/$Q23,0),0))</f>
        <v/>
      </c>
      <c r="AG23" s="39">
        <f>IF(COUNTA($A23:$N23)=0,"",IF($B23&lt;&gt;"Yes","Not Included",IF(OR($U23&gt;'Settings'!$B$14,$J23&gt;'Settings'!$B$17),"Review","Within Capacity")))</f>
        <v/>
      </c>
      <c r="AH23" s="39">
        <f>IF(COUNTA($A23:$N23)=0,"",IF($B23&lt;&gt;"Yes","Not Included",IF($AD23&gt;='Settings'!$B$15,"Meets Target","Below Target")))</f>
        <v/>
      </c>
      <c r="AI23" s="39">
        <f>IF(COUNTA($A23:$N23)=0,"",IF($B23&lt;&gt;"Yes","Exclude",IF($AJ23&lt;&gt;"OK","Complete Inputs",IF($AG23="Review","Review Capacity/Distance",IF($AH23="Below Target","Review Pricing/Costs",IF($AF23&lt;'Settings'!$B$16,"Build Density","Recommended"))))))</f>
        <v/>
      </c>
      <c r="AJ23" s="39">
        <f>IF(COUNTA($A23:$N23)=0,"",IF($B23&lt;&gt;"Yes","Not Required",IF(COUNTIF($A$6:$A$205,$A23)&gt;1,"Duplicate Area ID",IF(OR($A23="",$C23="",$D23="",$E23="",$F23="",$G23="",$H23&lt;=0,$I23&lt;=0,$J23&lt;=0,$K23&lt;0,$L23&lt;=0,$M23="",LEN($D23)&lt;&gt;5,IFERROR(VALUE($D23),-1)&lt;0),"Complete Inputs","OK"))))</f>
        <v/>
      </c>
    </row>
    <row r="24" ht="20" customHeight="1">
      <c r="A24" s="29" t="n"/>
      <c r="B24" s="29" t="n"/>
      <c r="C24" s="29" t="n"/>
      <c r="D24" s="30" t="n"/>
      <c r="E24" s="29" t="n"/>
      <c r="F24" s="29" t="n"/>
      <c r="G24" s="29" t="n"/>
      <c r="H24" s="31" t="n"/>
      <c r="I24" s="31" t="n"/>
      <c r="J24" s="57" t="n"/>
      <c r="K24" s="57" t="n"/>
      <c r="L24" s="58" t="n"/>
      <c r="M24" s="29" t="n"/>
      <c r="N24" s="34" t="n"/>
      <c r="O24" s="59">
        <f>IF(COUNTA($A24:$N24)=0,"",IF($B24="Yes",2*$J24*$H24,0))</f>
        <v/>
      </c>
      <c r="P24" s="59">
        <f>IF(COUNTA($A24:$N24)=0,"",IF($B24="Yes",MAX($I24-$H24,0)*$K24,0))</f>
        <v/>
      </c>
      <c r="Q24" s="59">
        <f>IF(COUNTA($A24:$N24)=0,"",IF($B24="Yes",$O24+$P24,0))</f>
        <v/>
      </c>
      <c r="R24" s="59">
        <f>IF(COUNTA($A24:$N24)=0,"",IF($B24="Yes",IFERROR($Q24/'Settings'!$B$7,0),0))</f>
        <v/>
      </c>
      <c r="S24" s="59">
        <f>IF(COUNTA($A24:$N24)=0,"",IF($B24="Yes",IFERROR($I24*'Settings'!$B$8/60,0),0))</f>
        <v/>
      </c>
      <c r="T24" s="59">
        <f>IF(COUNTA($A24:$N24)=0,"",IF($B24="Yes",$R24+$S24,0))</f>
        <v/>
      </c>
      <c r="U24" s="59">
        <f>IF(COUNTA($A24:$N24)=0,"",IF($B24="Yes",IFERROR($T24/$H24,0),0))</f>
        <v/>
      </c>
      <c r="V24" s="60">
        <f>IF(COUNTA($A24:$N24)=0,"",IF($B24="Yes",$I24*$L24,0))</f>
        <v/>
      </c>
      <c r="W24" s="59">
        <f>IF(COUNTA($A24:$N24)=0,"",IF($B24="Yes",IFERROR($Q24/'Settings'!$B$9,0),0))</f>
        <v/>
      </c>
      <c r="X24" s="60">
        <f>IF(COUNTA($A24:$N24)=0,"",IF($B24="Yes",$W24*'Settings'!$B$10,0))</f>
        <v/>
      </c>
      <c r="Y24" s="60">
        <f>IF(COUNTA($A24:$N24)=0,"",IF($B24="Yes",$Q24*'Settings'!$B$11,0))</f>
        <v/>
      </c>
      <c r="Z24" s="60">
        <f>IF(COUNTA($A24:$N24)=0,"",IF($B24="Yes",$T24*'Settings'!$B$12,0))</f>
        <v/>
      </c>
      <c r="AA24" s="60">
        <f>IF(COUNTA($A24:$N24)=0,"",IF($B24="Yes",$H24*'Settings'!$B$13,0))</f>
        <v/>
      </c>
      <c r="AB24" s="60">
        <f>IF(COUNTA($A24:$N24)=0,"",IF($B24="Yes",SUM($X24:$AA24),0))</f>
        <v/>
      </c>
      <c r="AC24" s="60">
        <f>IF(COUNTA($A24:$N24)=0,"",IF($B24="Yes",$V24-$AB24,0))</f>
        <v/>
      </c>
      <c r="AD24" s="61">
        <f>IF(COUNTA($A24:$N24)=0,"",IF($B24="Yes",IFERROR($AC24/$V24,0),0))</f>
        <v/>
      </c>
      <c r="AE24" s="59">
        <f>IF(COUNTA($A24:$N24)=0,"",IF($B24="Yes",IFERROR($I24/$H24,0),0))</f>
        <v/>
      </c>
      <c r="AF24" s="38">
        <f>IF(COUNTA($A24:$N24)=0,"",IF($B24="Yes",IFERROR($I24/$Q24,0),0))</f>
        <v/>
      </c>
      <c r="AG24" s="39">
        <f>IF(COUNTA($A24:$N24)=0,"",IF($B24&lt;&gt;"Yes","Not Included",IF(OR($U24&gt;'Settings'!$B$14,$J24&gt;'Settings'!$B$17),"Review","Within Capacity")))</f>
        <v/>
      </c>
      <c r="AH24" s="39">
        <f>IF(COUNTA($A24:$N24)=0,"",IF($B24&lt;&gt;"Yes","Not Included",IF($AD24&gt;='Settings'!$B$15,"Meets Target","Below Target")))</f>
        <v/>
      </c>
      <c r="AI24" s="39">
        <f>IF(COUNTA($A24:$N24)=0,"",IF($B24&lt;&gt;"Yes","Exclude",IF($AJ24&lt;&gt;"OK","Complete Inputs",IF($AG24="Review","Review Capacity/Distance",IF($AH24="Below Target","Review Pricing/Costs",IF($AF24&lt;'Settings'!$B$16,"Build Density","Recommended"))))))</f>
        <v/>
      </c>
      <c r="AJ24" s="39">
        <f>IF(COUNTA($A24:$N24)=0,"",IF($B24&lt;&gt;"Yes","Not Required",IF(COUNTIF($A$6:$A$205,$A24)&gt;1,"Duplicate Area ID",IF(OR($A24="",$C24="",$D24="",$E24="",$F24="",$G24="",$H24&lt;=0,$I24&lt;=0,$J24&lt;=0,$K24&lt;0,$L24&lt;=0,$M24="",LEN($D24)&lt;&gt;5,IFERROR(VALUE($D24),-1)&lt;0),"Complete Inputs","OK"))))</f>
        <v/>
      </c>
    </row>
    <row r="25" ht="20" customHeight="1">
      <c r="A25" s="29" t="n"/>
      <c r="B25" s="29" t="n"/>
      <c r="C25" s="29" t="n"/>
      <c r="D25" s="30" t="n"/>
      <c r="E25" s="29" t="n"/>
      <c r="F25" s="29" t="n"/>
      <c r="G25" s="29" t="n"/>
      <c r="H25" s="31" t="n"/>
      <c r="I25" s="31" t="n"/>
      <c r="J25" s="57" t="n"/>
      <c r="K25" s="57" t="n"/>
      <c r="L25" s="58" t="n"/>
      <c r="M25" s="29" t="n"/>
      <c r="N25" s="34" t="n"/>
      <c r="O25" s="59">
        <f>IF(COUNTA($A25:$N25)=0,"",IF($B25="Yes",2*$J25*$H25,0))</f>
        <v/>
      </c>
      <c r="P25" s="59">
        <f>IF(COUNTA($A25:$N25)=0,"",IF($B25="Yes",MAX($I25-$H25,0)*$K25,0))</f>
        <v/>
      </c>
      <c r="Q25" s="59">
        <f>IF(COUNTA($A25:$N25)=0,"",IF($B25="Yes",$O25+$P25,0))</f>
        <v/>
      </c>
      <c r="R25" s="59">
        <f>IF(COUNTA($A25:$N25)=0,"",IF($B25="Yes",IFERROR($Q25/'Settings'!$B$7,0),0))</f>
        <v/>
      </c>
      <c r="S25" s="59">
        <f>IF(COUNTA($A25:$N25)=0,"",IF($B25="Yes",IFERROR($I25*'Settings'!$B$8/60,0),0))</f>
        <v/>
      </c>
      <c r="T25" s="59">
        <f>IF(COUNTA($A25:$N25)=0,"",IF($B25="Yes",$R25+$S25,0))</f>
        <v/>
      </c>
      <c r="U25" s="59">
        <f>IF(COUNTA($A25:$N25)=0,"",IF($B25="Yes",IFERROR($T25/$H25,0),0))</f>
        <v/>
      </c>
      <c r="V25" s="60">
        <f>IF(COUNTA($A25:$N25)=0,"",IF($B25="Yes",$I25*$L25,0))</f>
        <v/>
      </c>
      <c r="W25" s="59">
        <f>IF(COUNTA($A25:$N25)=0,"",IF($B25="Yes",IFERROR($Q25/'Settings'!$B$9,0),0))</f>
        <v/>
      </c>
      <c r="X25" s="60">
        <f>IF(COUNTA($A25:$N25)=0,"",IF($B25="Yes",$W25*'Settings'!$B$10,0))</f>
        <v/>
      </c>
      <c r="Y25" s="60">
        <f>IF(COUNTA($A25:$N25)=0,"",IF($B25="Yes",$Q25*'Settings'!$B$11,0))</f>
        <v/>
      </c>
      <c r="Z25" s="60">
        <f>IF(COUNTA($A25:$N25)=0,"",IF($B25="Yes",$T25*'Settings'!$B$12,0))</f>
        <v/>
      </c>
      <c r="AA25" s="60">
        <f>IF(COUNTA($A25:$N25)=0,"",IF($B25="Yes",$H25*'Settings'!$B$13,0))</f>
        <v/>
      </c>
      <c r="AB25" s="60">
        <f>IF(COUNTA($A25:$N25)=0,"",IF($B25="Yes",SUM($X25:$AA25),0))</f>
        <v/>
      </c>
      <c r="AC25" s="60">
        <f>IF(COUNTA($A25:$N25)=0,"",IF($B25="Yes",$V25-$AB25,0))</f>
        <v/>
      </c>
      <c r="AD25" s="61">
        <f>IF(COUNTA($A25:$N25)=0,"",IF($B25="Yes",IFERROR($AC25/$V25,0),0))</f>
        <v/>
      </c>
      <c r="AE25" s="59">
        <f>IF(COUNTA($A25:$N25)=0,"",IF($B25="Yes",IFERROR($I25/$H25,0),0))</f>
        <v/>
      </c>
      <c r="AF25" s="38">
        <f>IF(COUNTA($A25:$N25)=0,"",IF($B25="Yes",IFERROR($I25/$Q25,0),0))</f>
        <v/>
      </c>
      <c r="AG25" s="39">
        <f>IF(COUNTA($A25:$N25)=0,"",IF($B25&lt;&gt;"Yes","Not Included",IF(OR($U25&gt;'Settings'!$B$14,$J25&gt;'Settings'!$B$17),"Review","Within Capacity")))</f>
        <v/>
      </c>
      <c r="AH25" s="39">
        <f>IF(COUNTA($A25:$N25)=0,"",IF($B25&lt;&gt;"Yes","Not Included",IF($AD25&gt;='Settings'!$B$15,"Meets Target","Below Target")))</f>
        <v/>
      </c>
      <c r="AI25" s="39">
        <f>IF(COUNTA($A25:$N25)=0,"",IF($B25&lt;&gt;"Yes","Exclude",IF($AJ25&lt;&gt;"OK","Complete Inputs",IF($AG25="Review","Review Capacity/Distance",IF($AH25="Below Target","Review Pricing/Costs",IF($AF25&lt;'Settings'!$B$16,"Build Density","Recommended"))))))</f>
        <v/>
      </c>
      <c r="AJ25" s="39">
        <f>IF(COUNTA($A25:$N25)=0,"",IF($B25&lt;&gt;"Yes","Not Required",IF(COUNTIF($A$6:$A$205,$A25)&gt;1,"Duplicate Area ID",IF(OR($A25="",$C25="",$D25="",$E25="",$F25="",$G25="",$H25&lt;=0,$I25&lt;=0,$J25&lt;=0,$K25&lt;0,$L25&lt;=0,$M25="",LEN($D25)&lt;&gt;5,IFERROR(VALUE($D25),-1)&lt;0),"Complete Inputs","OK"))))</f>
        <v/>
      </c>
    </row>
    <row r="26" ht="20" customHeight="1">
      <c r="A26" s="29" t="n"/>
      <c r="B26" s="29" t="n"/>
      <c r="C26" s="29" t="n"/>
      <c r="D26" s="30" t="n"/>
      <c r="E26" s="29" t="n"/>
      <c r="F26" s="29" t="n"/>
      <c r="G26" s="29" t="n"/>
      <c r="H26" s="31" t="n"/>
      <c r="I26" s="31" t="n"/>
      <c r="J26" s="57" t="n"/>
      <c r="K26" s="57" t="n"/>
      <c r="L26" s="58" t="n"/>
      <c r="M26" s="29" t="n"/>
      <c r="N26" s="34" t="n"/>
      <c r="O26" s="59">
        <f>IF(COUNTA($A26:$N26)=0,"",IF($B26="Yes",2*$J26*$H26,0))</f>
        <v/>
      </c>
      <c r="P26" s="59">
        <f>IF(COUNTA($A26:$N26)=0,"",IF($B26="Yes",MAX($I26-$H26,0)*$K26,0))</f>
        <v/>
      </c>
      <c r="Q26" s="59">
        <f>IF(COUNTA($A26:$N26)=0,"",IF($B26="Yes",$O26+$P26,0))</f>
        <v/>
      </c>
      <c r="R26" s="59">
        <f>IF(COUNTA($A26:$N26)=0,"",IF($B26="Yes",IFERROR($Q26/'Settings'!$B$7,0),0))</f>
        <v/>
      </c>
      <c r="S26" s="59">
        <f>IF(COUNTA($A26:$N26)=0,"",IF($B26="Yes",IFERROR($I26*'Settings'!$B$8/60,0),0))</f>
        <v/>
      </c>
      <c r="T26" s="59">
        <f>IF(COUNTA($A26:$N26)=0,"",IF($B26="Yes",$R26+$S26,0))</f>
        <v/>
      </c>
      <c r="U26" s="59">
        <f>IF(COUNTA($A26:$N26)=0,"",IF($B26="Yes",IFERROR($T26/$H26,0),0))</f>
        <v/>
      </c>
      <c r="V26" s="60">
        <f>IF(COUNTA($A26:$N26)=0,"",IF($B26="Yes",$I26*$L26,0))</f>
        <v/>
      </c>
      <c r="W26" s="59">
        <f>IF(COUNTA($A26:$N26)=0,"",IF($B26="Yes",IFERROR($Q26/'Settings'!$B$9,0),0))</f>
        <v/>
      </c>
      <c r="X26" s="60">
        <f>IF(COUNTA($A26:$N26)=0,"",IF($B26="Yes",$W26*'Settings'!$B$10,0))</f>
        <v/>
      </c>
      <c r="Y26" s="60">
        <f>IF(COUNTA($A26:$N26)=0,"",IF($B26="Yes",$Q26*'Settings'!$B$11,0))</f>
        <v/>
      </c>
      <c r="Z26" s="60">
        <f>IF(COUNTA($A26:$N26)=0,"",IF($B26="Yes",$T26*'Settings'!$B$12,0))</f>
        <v/>
      </c>
      <c r="AA26" s="60">
        <f>IF(COUNTA($A26:$N26)=0,"",IF($B26="Yes",$H26*'Settings'!$B$13,0))</f>
        <v/>
      </c>
      <c r="AB26" s="60">
        <f>IF(COUNTA($A26:$N26)=0,"",IF($B26="Yes",SUM($X26:$AA26),0))</f>
        <v/>
      </c>
      <c r="AC26" s="60">
        <f>IF(COUNTA($A26:$N26)=0,"",IF($B26="Yes",$V26-$AB26,0))</f>
        <v/>
      </c>
      <c r="AD26" s="61">
        <f>IF(COUNTA($A26:$N26)=0,"",IF($B26="Yes",IFERROR($AC26/$V26,0),0))</f>
        <v/>
      </c>
      <c r="AE26" s="59">
        <f>IF(COUNTA($A26:$N26)=0,"",IF($B26="Yes",IFERROR($I26/$H26,0),0))</f>
        <v/>
      </c>
      <c r="AF26" s="38">
        <f>IF(COUNTA($A26:$N26)=0,"",IF($B26="Yes",IFERROR($I26/$Q26,0),0))</f>
        <v/>
      </c>
      <c r="AG26" s="39">
        <f>IF(COUNTA($A26:$N26)=0,"",IF($B26&lt;&gt;"Yes","Not Included",IF(OR($U26&gt;'Settings'!$B$14,$J26&gt;'Settings'!$B$17),"Review","Within Capacity")))</f>
        <v/>
      </c>
      <c r="AH26" s="39">
        <f>IF(COUNTA($A26:$N26)=0,"",IF($B26&lt;&gt;"Yes","Not Included",IF($AD26&gt;='Settings'!$B$15,"Meets Target","Below Target")))</f>
        <v/>
      </c>
      <c r="AI26" s="39">
        <f>IF(COUNTA($A26:$N26)=0,"",IF($B26&lt;&gt;"Yes","Exclude",IF($AJ26&lt;&gt;"OK","Complete Inputs",IF($AG26="Review","Review Capacity/Distance",IF($AH26="Below Target","Review Pricing/Costs",IF($AF26&lt;'Settings'!$B$16,"Build Density","Recommended"))))))</f>
        <v/>
      </c>
      <c r="AJ26" s="39">
        <f>IF(COUNTA($A26:$N26)=0,"",IF($B26&lt;&gt;"Yes","Not Required",IF(COUNTIF($A$6:$A$205,$A26)&gt;1,"Duplicate Area ID",IF(OR($A26="",$C26="",$D26="",$E26="",$F26="",$G26="",$H26&lt;=0,$I26&lt;=0,$J26&lt;=0,$K26&lt;0,$L26&lt;=0,$M26="",LEN($D26)&lt;&gt;5,IFERROR(VALUE($D26),-1)&lt;0),"Complete Inputs","OK"))))</f>
        <v/>
      </c>
    </row>
    <row r="27" ht="20" customHeight="1">
      <c r="A27" s="29" t="n"/>
      <c r="B27" s="29" t="n"/>
      <c r="C27" s="29" t="n"/>
      <c r="D27" s="30" t="n"/>
      <c r="E27" s="29" t="n"/>
      <c r="F27" s="29" t="n"/>
      <c r="G27" s="29" t="n"/>
      <c r="H27" s="31" t="n"/>
      <c r="I27" s="31" t="n"/>
      <c r="J27" s="57" t="n"/>
      <c r="K27" s="57" t="n"/>
      <c r="L27" s="58" t="n"/>
      <c r="M27" s="29" t="n"/>
      <c r="N27" s="34" t="n"/>
      <c r="O27" s="59">
        <f>IF(COUNTA($A27:$N27)=0,"",IF($B27="Yes",2*$J27*$H27,0))</f>
        <v/>
      </c>
      <c r="P27" s="59">
        <f>IF(COUNTA($A27:$N27)=0,"",IF($B27="Yes",MAX($I27-$H27,0)*$K27,0))</f>
        <v/>
      </c>
      <c r="Q27" s="59">
        <f>IF(COUNTA($A27:$N27)=0,"",IF($B27="Yes",$O27+$P27,0))</f>
        <v/>
      </c>
      <c r="R27" s="59">
        <f>IF(COUNTA($A27:$N27)=0,"",IF($B27="Yes",IFERROR($Q27/'Settings'!$B$7,0),0))</f>
        <v/>
      </c>
      <c r="S27" s="59">
        <f>IF(COUNTA($A27:$N27)=0,"",IF($B27="Yes",IFERROR($I27*'Settings'!$B$8/60,0),0))</f>
        <v/>
      </c>
      <c r="T27" s="59">
        <f>IF(COUNTA($A27:$N27)=0,"",IF($B27="Yes",$R27+$S27,0))</f>
        <v/>
      </c>
      <c r="U27" s="59">
        <f>IF(COUNTA($A27:$N27)=0,"",IF($B27="Yes",IFERROR($T27/$H27,0),0))</f>
        <v/>
      </c>
      <c r="V27" s="60">
        <f>IF(COUNTA($A27:$N27)=0,"",IF($B27="Yes",$I27*$L27,0))</f>
        <v/>
      </c>
      <c r="W27" s="59">
        <f>IF(COUNTA($A27:$N27)=0,"",IF($B27="Yes",IFERROR($Q27/'Settings'!$B$9,0),0))</f>
        <v/>
      </c>
      <c r="X27" s="60">
        <f>IF(COUNTA($A27:$N27)=0,"",IF($B27="Yes",$W27*'Settings'!$B$10,0))</f>
        <v/>
      </c>
      <c r="Y27" s="60">
        <f>IF(COUNTA($A27:$N27)=0,"",IF($B27="Yes",$Q27*'Settings'!$B$11,0))</f>
        <v/>
      </c>
      <c r="Z27" s="60">
        <f>IF(COUNTA($A27:$N27)=0,"",IF($B27="Yes",$T27*'Settings'!$B$12,0))</f>
        <v/>
      </c>
      <c r="AA27" s="60">
        <f>IF(COUNTA($A27:$N27)=0,"",IF($B27="Yes",$H27*'Settings'!$B$13,0))</f>
        <v/>
      </c>
      <c r="AB27" s="60">
        <f>IF(COUNTA($A27:$N27)=0,"",IF($B27="Yes",SUM($X27:$AA27),0))</f>
        <v/>
      </c>
      <c r="AC27" s="60">
        <f>IF(COUNTA($A27:$N27)=0,"",IF($B27="Yes",$V27-$AB27,0))</f>
        <v/>
      </c>
      <c r="AD27" s="61">
        <f>IF(COUNTA($A27:$N27)=0,"",IF($B27="Yes",IFERROR($AC27/$V27,0),0))</f>
        <v/>
      </c>
      <c r="AE27" s="59">
        <f>IF(COUNTA($A27:$N27)=0,"",IF($B27="Yes",IFERROR($I27/$H27,0),0))</f>
        <v/>
      </c>
      <c r="AF27" s="38">
        <f>IF(COUNTA($A27:$N27)=0,"",IF($B27="Yes",IFERROR($I27/$Q27,0),0))</f>
        <v/>
      </c>
      <c r="AG27" s="39">
        <f>IF(COUNTA($A27:$N27)=0,"",IF($B27&lt;&gt;"Yes","Not Included",IF(OR($U27&gt;'Settings'!$B$14,$J27&gt;'Settings'!$B$17),"Review","Within Capacity")))</f>
        <v/>
      </c>
      <c r="AH27" s="39">
        <f>IF(COUNTA($A27:$N27)=0,"",IF($B27&lt;&gt;"Yes","Not Included",IF($AD27&gt;='Settings'!$B$15,"Meets Target","Below Target")))</f>
        <v/>
      </c>
      <c r="AI27" s="39">
        <f>IF(COUNTA($A27:$N27)=0,"",IF($B27&lt;&gt;"Yes","Exclude",IF($AJ27&lt;&gt;"OK","Complete Inputs",IF($AG27="Review","Review Capacity/Distance",IF($AH27="Below Target","Review Pricing/Costs",IF($AF27&lt;'Settings'!$B$16,"Build Density","Recommended"))))))</f>
        <v/>
      </c>
      <c r="AJ27" s="39">
        <f>IF(COUNTA($A27:$N27)=0,"",IF($B27&lt;&gt;"Yes","Not Required",IF(COUNTIF($A$6:$A$205,$A27)&gt;1,"Duplicate Area ID",IF(OR($A27="",$C27="",$D27="",$E27="",$F27="",$G27="",$H27&lt;=0,$I27&lt;=0,$J27&lt;=0,$K27&lt;0,$L27&lt;=0,$M27="",LEN($D27)&lt;&gt;5,IFERROR(VALUE($D27),-1)&lt;0),"Complete Inputs","OK"))))</f>
        <v/>
      </c>
    </row>
    <row r="28" ht="20" customHeight="1">
      <c r="A28" s="29" t="n"/>
      <c r="B28" s="29" t="n"/>
      <c r="C28" s="29" t="n"/>
      <c r="D28" s="30" t="n"/>
      <c r="E28" s="29" t="n"/>
      <c r="F28" s="29" t="n"/>
      <c r="G28" s="29" t="n"/>
      <c r="H28" s="31" t="n"/>
      <c r="I28" s="31" t="n"/>
      <c r="J28" s="57" t="n"/>
      <c r="K28" s="57" t="n"/>
      <c r="L28" s="58" t="n"/>
      <c r="M28" s="29" t="n"/>
      <c r="N28" s="34" t="n"/>
      <c r="O28" s="59">
        <f>IF(COUNTA($A28:$N28)=0,"",IF($B28="Yes",2*$J28*$H28,0))</f>
        <v/>
      </c>
      <c r="P28" s="59">
        <f>IF(COUNTA($A28:$N28)=0,"",IF($B28="Yes",MAX($I28-$H28,0)*$K28,0))</f>
        <v/>
      </c>
      <c r="Q28" s="59">
        <f>IF(COUNTA($A28:$N28)=0,"",IF($B28="Yes",$O28+$P28,0))</f>
        <v/>
      </c>
      <c r="R28" s="59">
        <f>IF(COUNTA($A28:$N28)=0,"",IF($B28="Yes",IFERROR($Q28/'Settings'!$B$7,0),0))</f>
        <v/>
      </c>
      <c r="S28" s="59">
        <f>IF(COUNTA($A28:$N28)=0,"",IF($B28="Yes",IFERROR($I28*'Settings'!$B$8/60,0),0))</f>
        <v/>
      </c>
      <c r="T28" s="59">
        <f>IF(COUNTA($A28:$N28)=0,"",IF($B28="Yes",$R28+$S28,0))</f>
        <v/>
      </c>
      <c r="U28" s="59">
        <f>IF(COUNTA($A28:$N28)=0,"",IF($B28="Yes",IFERROR($T28/$H28,0),0))</f>
        <v/>
      </c>
      <c r="V28" s="60">
        <f>IF(COUNTA($A28:$N28)=0,"",IF($B28="Yes",$I28*$L28,0))</f>
        <v/>
      </c>
      <c r="W28" s="59">
        <f>IF(COUNTA($A28:$N28)=0,"",IF($B28="Yes",IFERROR($Q28/'Settings'!$B$9,0),0))</f>
        <v/>
      </c>
      <c r="X28" s="60">
        <f>IF(COUNTA($A28:$N28)=0,"",IF($B28="Yes",$W28*'Settings'!$B$10,0))</f>
        <v/>
      </c>
      <c r="Y28" s="60">
        <f>IF(COUNTA($A28:$N28)=0,"",IF($B28="Yes",$Q28*'Settings'!$B$11,0))</f>
        <v/>
      </c>
      <c r="Z28" s="60">
        <f>IF(COUNTA($A28:$N28)=0,"",IF($B28="Yes",$T28*'Settings'!$B$12,0))</f>
        <v/>
      </c>
      <c r="AA28" s="60">
        <f>IF(COUNTA($A28:$N28)=0,"",IF($B28="Yes",$H28*'Settings'!$B$13,0))</f>
        <v/>
      </c>
      <c r="AB28" s="60">
        <f>IF(COUNTA($A28:$N28)=0,"",IF($B28="Yes",SUM($X28:$AA28),0))</f>
        <v/>
      </c>
      <c r="AC28" s="60">
        <f>IF(COUNTA($A28:$N28)=0,"",IF($B28="Yes",$V28-$AB28,0))</f>
        <v/>
      </c>
      <c r="AD28" s="61">
        <f>IF(COUNTA($A28:$N28)=0,"",IF($B28="Yes",IFERROR($AC28/$V28,0),0))</f>
        <v/>
      </c>
      <c r="AE28" s="59">
        <f>IF(COUNTA($A28:$N28)=0,"",IF($B28="Yes",IFERROR($I28/$H28,0),0))</f>
        <v/>
      </c>
      <c r="AF28" s="38">
        <f>IF(COUNTA($A28:$N28)=0,"",IF($B28="Yes",IFERROR($I28/$Q28,0),0))</f>
        <v/>
      </c>
      <c r="AG28" s="39">
        <f>IF(COUNTA($A28:$N28)=0,"",IF($B28&lt;&gt;"Yes","Not Included",IF(OR($U28&gt;'Settings'!$B$14,$J28&gt;'Settings'!$B$17),"Review","Within Capacity")))</f>
        <v/>
      </c>
      <c r="AH28" s="39">
        <f>IF(COUNTA($A28:$N28)=0,"",IF($B28&lt;&gt;"Yes","Not Included",IF($AD28&gt;='Settings'!$B$15,"Meets Target","Below Target")))</f>
        <v/>
      </c>
      <c r="AI28" s="39">
        <f>IF(COUNTA($A28:$N28)=0,"",IF($B28&lt;&gt;"Yes","Exclude",IF($AJ28&lt;&gt;"OK","Complete Inputs",IF($AG28="Review","Review Capacity/Distance",IF($AH28="Below Target","Review Pricing/Costs",IF($AF28&lt;'Settings'!$B$16,"Build Density","Recommended"))))))</f>
        <v/>
      </c>
      <c r="AJ28" s="39">
        <f>IF(COUNTA($A28:$N28)=0,"",IF($B28&lt;&gt;"Yes","Not Required",IF(COUNTIF($A$6:$A$205,$A28)&gt;1,"Duplicate Area ID",IF(OR($A28="",$C28="",$D28="",$E28="",$F28="",$G28="",$H28&lt;=0,$I28&lt;=0,$J28&lt;=0,$K28&lt;0,$L28&lt;=0,$M28="",LEN($D28)&lt;&gt;5,IFERROR(VALUE($D28),-1)&lt;0),"Complete Inputs","OK"))))</f>
        <v/>
      </c>
    </row>
    <row r="29" ht="20" customHeight="1">
      <c r="A29" s="29" t="n"/>
      <c r="B29" s="29" t="n"/>
      <c r="C29" s="29" t="n"/>
      <c r="D29" s="30" t="n"/>
      <c r="E29" s="29" t="n"/>
      <c r="F29" s="29" t="n"/>
      <c r="G29" s="29" t="n"/>
      <c r="H29" s="31" t="n"/>
      <c r="I29" s="31" t="n"/>
      <c r="J29" s="57" t="n"/>
      <c r="K29" s="57" t="n"/>
      <c r="L29" s="58" t="n"/>
      <c r="M29" s="29" t="n"/>
      <c r="N29" s="34" t="n"/>
      <c r="O29" s="59">
        <f>IF(COUNTA($A29:$N29)=0,"",IF($B29="Yes",2*$J29*$H29,0))</f>
        <v/>
      </c>
      <c r="P29" s="59">
        <f>IF(COUNTA($A29:$N29)=0,"",IF($B29="Yes",MAX($I29-$H29,0)*$K29,0))</f>
        <v/>
      </c>
      <c r="Q29" s="59">
        <f>IF(COUNTA($A29:$N29)=0,"",IF($B29="Yes",$O29+$P29,0))</f>
        <v/>
      </c>
      <c r="R29" s="59">
        <f>IF(COUNTA($A29:$N29)=0,"",IF($B29="Yes",IFERROR($Q29/'Settings'!$B$7,0),0))</f>
        <v/>
      </c>
      <c r="S29" s="59">
        <f>IF(COUNTA($A29:$N29)=0,"",IF($B29="Yes",IFERROR($I29*'Settings'!$B$8/60,0),0))</f>
        <v/>
      </c>
      <c r="T29" s="59">
        <f>IF(COUNTA($A29:$N29)=0,"",IF($B29="Yes",$R29+$S29,0))</f>
        <v/>
      </c>
      <c r="U29" s="59">
        <f>IF(COUNTA($A29:$N29)=0,"",IF($B29="Yes",IFERROR($T29/$H29,0),0))</f>
        <v/>
      </c>
      <c r="V29" s="60">
        <f>IF(COUNTA($A29:$N29)=0,"",IF($B29="Yes",$I29*$L29,0))</f>
        <v/>
      </c>
      <c r="W29" s="59">
        <f>IF(COUNTA($A29:$N29)=0,"",IF($B29="Yes",IFERROR($Q29/'Settings'!$B$9,0),0))</f>
        <v/>
      </c>
      <c r="X29" s="60">
        <f>IF(COUNTA($A29:$N29)=0,"",IF($B29="Yes",$W29*'Settings'!$B$10,0))</f>
        <v/>
      </c>
      <c r="Y29" s="60">
        <f>IF(COUNTA($A29:$N29)=0,"",IF($B29="Yes",$Q29*'Settings'!$B$11,0))</f>
        <v/>
      </c>
      <c r="Z29" s="60">
        <f>IF(COUNTA($A29:$N29)=0,"",IF($B29="Yes",$T29*'Settings'!$B$12,0))</f>
        <v/>
      </c>
      <c r="AA29" s="60">
        <f>IF(COUNTA($A29:$N29)=0,"",IF($B29="Yes",$H29*'Settings'!$B$13,0))</f>
        <v/>
      </c>
      <c r="AB29" s="60">
        <f>IF(COUNTA($A29:$N29)=0,"",IF($B29="Yes",SUM($X29:$AA29),0))</f>
        <v/>
      </c>
      <c r="AC29" s="60">
        <f>IF(COUNTA($A29:$N29)=0,"",IF($B29="Yes",$V29-$AB29,0))</f>
        <v/>
      </c>
      <c r="AD29" s="61">
        <f>IF(COUNTA($A29:$N29)=0,"",IF($B29="Yes",IFERROR($AC29/$V29,0),0))</f>
        <v/>
      </c>
      <c r="AE29" s="59">
        <f>IF(COUNTA($A29:$N29)=0,"",IF($B29="Yes",IFERROR($I29/$H29,0),0))</f>
        <v/>
      </c>
      <c r="AF29" s="38">
        <f>IF(COUNTA($A29:$N29)=0,"",IF($B29="Yes",IFERROR($I29/$Q29,0),0))</f>
        <v/>
      </c>
      <c r="AG29" s="39">
        <f>IF(COUNTA($A29:$N29)=0,"",IF($B29&lt;&gt;"Yes","Not Included",IF(OR($U29&gt;'Settings'!$B$14,$J29&gt;'Settings'!$B$17),"Review","Within Capacity")))</f>
        <v/>
      </c>
      <c r="AH29" s="39">
        <f>IF(COUNTA($A29:$N29)=0,"",IF($B29&lt;&gt;"Yes","Not Included",IF($AD29&gt;='Settings'!$B$15,"Meets Target","Below Target")))</f>
        <v/>
      </c>
      <c r="AI29" s="39">
        <f>IF(COUNTA($A29:$N29)=0,"",IF($B29&lt;&gt;"Yes","Exclude",IF($AJ29&lt;&gt;"OK","Complete Inputs",IF($AG29="Review","Review Capacity/Distance",IF($AH29="Below Target","Review Pricing/Costs",IF($AF29&lt;'Settings'!$B$16,"Build Density","Recommended"))))))</f>
        <v/>
      </c>
      <c r="AJ29" s="39">
        <f>IF(COUNTA($A29:$N29)=0,"",IF($B29&lt;&gt;"Yes","Not Required",IF(COUNTIF($A$6:$A$205,$A29)&gt;1,"Duplicate Area ID",IF(OR($A29="",$C29="",$D29="",$E29="",$F29="",$G29="",$H29&lt;=0,$I29&lt;=0,$J29&lt;=0,$K29&lt;0,$L29&lt;=0,$M29="",LEN($D29)&lt;&gt;5,IFERROR(VALUE($D29),-1)&lt;0),"Complete Inputs","OK"))))</f>
        <v/>
      </c>
    </row>
    <row r="30" ht="20" customHeight="1">
      <c r="A30" s="29" t="n"/>
      <c r="B30" s="29" t="n"/>
      <c r="C30" s="29" t="n"/>
      <c r="D30" s="30" t="n"/>
      <c r="E30" s="29" t="n"/>
      <c r="F30" s="29" t="n"/>
      <c r="G30" s="29" t="n"/>
      <c r="H30" s="31" t="n"/>
      <c r="I30" s="31" t="n"/>
      <c r="J30" s="57" t="n"/>
      <c r="K30" s="57" t="n"/>
      <c r="L30" s="58" t="n"/>
      <c r="M30" s="29" t="n"/>
      <c r="N30" s="34" t="n"/>
      <c r="O30" s="59">
        <f>IF(COUNTA($A30:$N30)=0,"",IF($B30="Yes",2*$J30*$H30,0))</f>
        <v/>
      </c>
      <c r="P30" s="59">
        <f>IF(COUNTA($A30:$N30)=0,"",IF($B30="Yes",MAX($I30-$H30,0)*$K30,0))</f>
        <v/>
      </c>
      <c r="Q30" s="59">
        <f>IF(COUNTA($A30:$N30)=0,"",IF($B30="Yes",$O30+$P30,0))</f>
        <v/>
      </c>
      <c r="R30" s="59">
        <f>IF(COUNTA($A30:$N30)=0,"",IF($B30="Yes",IFERROR($Q30/'Settings'!$B$7,0),0))</f>
        <v/>
      </c>
      <c r="S30" s="59">
        <f>IF(COUNTA($A30:$N30)=0,"",IF($B30="Yes",IFERROR($I30*'Settings'!$B$8/60,0),0))</f>
        <v/>
      </c>
      <c r="T30" s="59">
        <f>IF(COUNTA($A30:$N30)=0,"",IF($B30="Yes",$R30+$S30,0))</f>
        <v/>
      </c>
      <c r="U30" s="59">
        <f>IF(COUNTA($A30:$N30)=0,"",IF($B30="Yes",IFERROR($T30/$H30,0),0))</f>
        <v/>
      </c>
      <c r="V30" s="60">
        <f>IF(COUNTA($A30:$N30)=0,"",IF($B30="Yes",$I30*$L30,0))</f>
        <v/>
      </c>
      <c r="W30" s="59">
        <f>IF(COUNTA($A30:$N30)=0,"",IF($B30="Yes",IFERROR($Q30/'Settings'!$B$9,0),0))</f>
        <v/>
      </c>
      <c r="X30" s="60">
        <f>IF(COUNTA($A30:$N30)=0,"",IF($B30="Yes",$W30*'Settings'!$B$10,0))</f>
        <v/>
      </c>
      <c r="Y30" s="60">
        <f>IF(COUNTA($A30:$N30)=0,"",IF($B30="Yes",$Q30*'Settings'!$B$11,0))</f>
        <v/>
      </c>
      <c r="Z30" s="60">
        <f>IF(COUNTA($A30:$N30)=0,"",IF($B30="Yes",$T30*'Settings'!$B$12,0))</f>
        <v/>
      </c>
      <c r="AA30" s="60">
        <f>IF(COUNTA($A30:$N30)=0,"",IF($B30="Yes",$H30*'Settings'!$B$13,0))</f>
        <v/>
      </c>
      <c r="AB30" s="60">
        <f>IF(COUNTA($A30:$N30)=0,"",IF($B30="Yes",SUM($X30:$AA30),0))</f>
        <v/>
      </c>
      <c r="AC30" s="60">
        <f>IF(COUNTA($A30:$N30)=0,"",IF($B30="Yes",$V30-$AB30,0))</f>
        <v/>
      </c>
      <c r="AD30" s="61">
        <f>IF(COUNTA($A30:$N30)=0,"",IF($B30="Yes",IFERROR($AC30/$V30,0),0))</f>
        <v/>
      </c>
      <c r="AE30" s="59">
        <f>IF(COUNTA($A30:$N30)=0,"",IF($B30="Yes",IFERROR($I30/$H30,0),0))</f>
        <v/>
      </c>
      <c r="AF30" s="38">
        <f>IF(COUNTA($A30:$N30)=0,"",IF($B30="Yes",IFERROR($I30/$Q30,0),0))</f>
        <v/>
      </c>
      <c r="AG30" s="39">
        <f>IF(COUNTA($A30:$N30)=0,"",IF($B30&lt;&gt;"Yes","Not Included",IF(OR($U30&gt;'Settings'!$B$14,$J30&gt;'Settings'!$B$17),"Review","Within Capacity")))</f>
        <v/>
      </c>
      <c r="AH30" s="39">
        <f>IF(COUNTA($A30:$N30)=0,"",IF($B30&lt;&gt;"Yes","Not Included",IF($AD30&gt;='Settings'!$B$15,"Meets Target","Below Target")))</f>
        <v/>
      </c>
      <c r="AI30" s="39">
        <f>IF(COUNTA($A30:$N30)=0,"",IF($B30&lt;&gt;"Yes","Exclude",IF($AJ30&lt;&gt;"OK","Complete Inputs",IF($AG30="Review","Review Capacity/Distance",IF($AH30="Below Target","Review Pricing/Costs",IF($AF30&lt;'Settings'!$B$16,"Build Density","Recommended"))))))</f>
        <v/>
      </c>
      <c r="AJ30" s="39">
        <f>IF(COUNTA($A30:$N30)=0,"",IF($B30&lt;&gt;"Yes","Not Required",IF(COUNTIF($A$6:$A$205,$A30)&gt;1,"Duplicate Area ID",IF(OR($A30="",$C30="",$D30="",$E30="",$F30="",$G30="",$H30&lt;=0,$I30&lt;=0,$J30&lt;=0,$K30&lt;0,$L30&lt;=0,$M30="",LEN($D30)&lt;&gt;5,IFERROR(VALUE($D30),-1)&lt;0),"Complete Inputs","OK"))))</f>
        <v/>
      </c>
    </row>
    <row r="31" ht="20" customHeight="1">
      <c r="A31" s="29" t="n"/>
      <c r="B31" s="29" t="n"/>
      <c r="C31" s="29" t="n"/>
      <c r="D31" s="30" t="n"/>
      <c r="E31" s="29" t="n"/>
      <c r="F31" s="29" t="n"/>
      <c r="G31" s="29" t="n"/>
      <c r="H31" s="31" t="n"/>
      <c r="I31" s="31" t="n"/>
      <c r="J31" s="57" t="n"/>
      <c r="K31" s="57" t="n"/>
      <c r="L31" s="58" t="n"/>
      <c r="M31" s="29" t="n"/>
      <c r="N31" s="34" t="n"/>
      <c r="O31" s="59">
        <f>IF(COUNTA($A31:$N31)=0,"",IF($B31="Yes",2*$J31*$H31,0))</f>
        <v/>
      </c>
      <c r="P31" s="59">
        <f>IF(COUNTA($A31:$N31)=0,"",IF($B31="Yes",MAX($I31-$H31,0)*$K31,0))</f>
        <v/>
      </c>
      <c r="Q31" s="59">
        <f>IF(COUNTA($A31:$N31)=0,"",IF($B31="Yes",$O31+$P31,0))</f>
        <v/>
      </c>
      <c r="R31" s="59">
        <f>IF(COUNTA($A31:$N31)=0,"",IF($B31="Yes",IFERROR($Q31/'Settings'!$B$7,0),0))</f>
        <v/>
      </c>
      <c r="S31" s="59">
        <f>IF(COUNTA($A31:$N31)=0,"",IF($B31="Yes",IFERROR($I31*'Settings'!$B$8/60,0),0))</f>
        <v/>
      </c>
      <c r="T31" s="59">
        <f>IF(COUNTA($A31:$N31)=0,"",IF($B31="Yes",$R31+$S31,0))</f>
        <v/>
      </c>
      <c r="U31" s="59">
        <f>IF(COUNTA($A31:$N31)=0,"",IF($B31="Yes",IFERROR($T31/$H31,0),0))</f>
        <v/>
      </c>
      <c r="V31" s="60">
        <f>IF(COUNTA($A31:$N31)=0,"",IF($B31="Yes",$I31*$L31,0))</f>
        <v/>
      </c>
      <c r="W31" s="59">
        <f>IF(COUNTA($A31:$N31)=0,"",IF($B31="Yes",IFERROR($Q31/'Settings'!$B$9,0),0))</f>
        <v/>
      </c>
      <c r="X31" s="60">
        <f>IF(COUNTA($A31:$N31)=0,"",IF($B31="Yes",$W31*'Settings'!$B$10,0))</f>
        <v/>
      </c>
      <c r="Y31" s="60">
        <f>IF(COUNTA($A31:$N31)=0,"",IF($B31="Yes",$Q31*'Settings'!$B$11,0))</f>
        <v/>
      </c>
      <c r="Z31" s="60">
        <f>IF(COUNTA($A31:$N31)=0,"",IF($B31="Yes",$T31*'Settings'!$B$12,0))</f>
        <v/>
      </c>
      <c r="AA31" s="60">
        <f>IF(COUNTA($A31:$N31)=0,"",IF($B31="Yes",$H31*'Settings'!$B$13,0))</f>
        <v/>
      </c>
      <c r="AB31" s="60">
        <f>IF(COUNTA($A31:$N31)=0,"",IF($B31="Yes",SUM($X31:$AA31),0))</f>
        <v/>
      </c>
      <c r="AC31" s="60">
        <f>IF(COUNTA($A31:$N31)=0,"",IF($B31="Yes",$V31-$AB31,0))</f>
        <v/>
      </c>
      <c r="AD31" s="61">
        <f>IF(COUNTA($A31:$N31)=0,"",IF($B31="Yes",IFERROR($AC31/$V31,0),0))</f>
        <v/>
      </c>
      <c r="AE31" s="59">
        <f>IF(COUNTA($A31:$N31)=0,"",IF($B31="Yes",IFERROR($I31/$H31,0),0))</f>
        <v/>
      </c>
      <c r="AF31" s="38">
        <f>IF(COUNTA($A31:$N31)=0,"",IF($B31="Yes",IFERROR($I31/$Q31,0),0))</f>
        <v/>
      </c>
      <c r="AG31" s="39">
        <f>IF(COUNTA($A31:$N31)=0,"",IF($B31&lt;&gt;"Yes","Not Included",IF(OR($U31&gt;'Settings'!$B$14,$J31&gt;'Settings'!$B$17),"Review","Within Capacity")))</f>
        <v/>
      </c>
      <c r="AH31" s="39">
        <f>IF(COUNTA($A31:$N31)=0,"",IF($B31&lt;&gt;"Yes","Not Included",IF($AD31&gt;='Settings'!$B$15,"Meets Target","Below Target")))</f>
        <v/>
      </c>
      <c r="AI31" s="39">
        <f>IF(COUNTA($A31:$N31)=0,"",IF($B31&lt;&gt;"Yes","Exclude",IF($AJ31&lt;&gt;"OK","Complete Inputs",IF($AG31="Review","Review Capacity/Distance",IF($AH31="Below Target","Review Pricing/Costs",IF($AF31&lt;'Settings'!$B$16,"Build Density","Recommended"))))))</f>
        <v/>
      </c>
      <c r="AJ31" s="39">
        <f>IF(COUNTA($A31:$N31)=0,"",IF($B31&lt;&gt;"Yes","Not Required",IF(COUNTIF($A$6:$A$205,$A31)&gt;1,"Duplicate Area ID",IF(OR($A31="",$C31="",$D31="",$E31="",$F31="",$G31="",$H31&lt;=0,$I31&lt;=0,$J31&lt;=0,$K31&lt;0,$L31&lt;=0,$M31="",LEN($D31)&lt;&gt;5,IFERROR(VALUE($D31),-1)&lt;0),"Complete Inputs","OK"))))</f>
        <v/>
      </c>
    </row>
    <row r="32" ht="20" customHeight="1">
      <c r="A32" s="29" t="n"/>
      <c r="B32" s="29" t="n"/>
      <c r="C32" s="29" t="n"/>
      <c r="D32" s="30" t="n"/>
      <c r="E32" s="29" t="n"/>
      <c r="F32" s="29" t="n"/>
      <c r="G32" s="29" t="n"/>
      <c r="H32" s="31" t="n"/>
      <c r="I32" s="31" t="n"/>
      <c r="J32" s="57" t="n"/>
      <c r="K32" s="57" t="n"/>
      <c r="L32" s="58" t="n"/>
      <c r="M32" s="29" t="n"/>
      <c r="N32" s="34" t="n"/>
      <c r="O32" s="59">
        <f>IF(COUNTA($A32:$N32)=0,"",IF($B32="Yes",2*$J32*$H32,0))</f>
        <v/>
      </c>
      <c r="P32" s="59">
        <f>IF(COUNTA($A32:$N32)=0,"",IF($B32="Yes",MAX($I32-$H32,0)*$K32,0))</f>
        <v/>
      </c>
      <c r="Q32" s="59">
        <f>IF(COUNTA($A32:$N32)=0,"",IF($B32="Yes",$O32+$P32,0))</f>
        <v/>
      </c>
      <c r="R32" s="59">
        <f>IF(COUNTA($A32:$N32)=0,"",IF($B32="Yes",IFERROR($Q32/'Settings'!$B$7,0),0))</f>
        <v/>
      </c>
      <c r="S32" s="59">
        <f>IF(COUNTA($A32:$N32)=0,"",IF($B32="Yes",IFERROR($I32*'Settings'!$B$8/60,0),0))</f>
        <v/>
      </c>
      <c r="T32" s="59">
        <f>IF(COUNTA($A32:$N32)=0,"",IF($B32="Yes",$R32+$S32,0))</f>
        <v/>
      </c>
      <c r="U32" s="59">
        <f>IF(COUNTA($A32:$N32)=0,"",IF($B32="Yes",IFERROR($T32/$H32,0),0))</f>
        <v/>
      </c>
      <c r="V32" s="60">
        <f>IF(COUNTA($A32:$N32)=0,"",IF($B32="Yes",$I32*$L32,0))</f>
        <v/>
      </c>
      <c r="W32" s="59">
        <f>IF(COUNTA($A32:$N32)=0,"",IF($B32="Yes",IFERROR($Q32/'Settings'!$B$9,0),0))</f>
        <v/>
      </c>
      <c r="X32" s="60">
        <f>IF(COUNTA($A32:$N32)=0,"",IF($B32="Yes",$W32*'Settings'!$B$10,0))</f>
        <v/>
      </c>
      <c r="Y32" s="60">
        <f>IF(COUNTA($A32:$N32)=0,"",IF($B32="Yes",$Q32*'Settings'!$B$11,0))</f>
        <v/>
      </c>
      <c r="Z32" s="60">
        <f>IF(COUNTA($A32:$N32)=0,"",IF($B32="Yes",$T32*'Settings'!$B$12,0))</f>
        <v/>
      </c>
      <c r="AA32" s="60">
        <f>IF(COUNTA($A32:$N32)=0,"",IF($B32="Yes",$H32*'Settings'!$B$13,0))</f>
        <v/>
      </c>
      <c r="AB32" s="60">
        <f>IF(COUNTA($A32:$N32)=0,"",IF($B32="Yes",SUM($X32:$AA32),0))</f>
        <v/>
      </c>
      <c r="AC32" s="60">
        <f>IF(COUNTA($A32:$N32)=0,"",IF($B32="Yes",$V32-$AB32,0))</f>
        <v/>
      </c>
      <c r="AD32" s="61">
        <f>IF(COUNTA($A32:$N32)=0,"",IF($B32="Yes",IFERROR($AC32/$V32,0),0))</f>
        <v/>
      </c>
      <c r="AE32" s="59">
        <f>IF(COUNTA($A32:$N32)=0,"",IF($B32="Yes",IFERROR($I32/$H32,0),0))</f>
        <v/>
      </c>
      <c r="AF32" s="38">
        <f>IF(COUNTA($A32:$N32)=0,"",IF($B32="Yes",IFERROR($I32/$Q32,0),0))</f>
        <v/>
      </c>
      <c r="AG32" s="39">
        <f>IF(COUNTA($A32:$N32)=0,"",IF($B32&lt;&gt;"Yes","Not Included",IF(OR($U32&gt;'Settings'!$B$14,$J32&gt;'Settings'!$B$17),"Review","Within Capacity")))</f>
        <v/>
      </c>
      <c r="AH32" s="39">
        <f>IF(COUNTA($A32:$N32)=0,"",IF($B32&lt;&gt;"Yes","Not Included",IF($AD32&gt;='Settings'!$B$15,"Meets Target","Below Target")))</f>
        <v/>
      </c>
      <c r="AI32" s="39">
        <f>IF(COUNTA($A32:$N32)=0,"",IF($B32&lt;&gt;"Yes","Exclude",IF($AJ32&lt;&gt;"OK","Complete Inputs",IF($AG32="Review","Review Capacity/Distance",IF($AH32="Below Target","Review Pricing/Costs",IF($AF32&lt;'Settings'!$B$16,"Build Density","Recommended"))))))</f>
        <v/>
      </c>
      <c r="AJ32" s="39">
        <f>IF(COUNTA($A32:$N32)=0,"",IF($B32&lt;&gt;"Yes","Not Required",IF(COUNTIF($A$6:$A$205,$A32)&gt;1,"Duplicate Area ID",IF(OR($A32="",$C32="",$D32="",$E32="",$F32="",$G32="",$H32&lt;=0,$I32&lt;=0,$J32&lt;=0,$K32&lt;0,$L32&lt;=0,$M32="",LEN($D32)&lt;&gt;5,IFERROR(VALUE($D32),-1)&lt;0),"Complete Inputs","OK"))))</f>
        <v/>
      </c>
    </row>
    <row r="33" ht="20" customHeight="1">
      <c r="A33" s="29" t="n"/>
      <c r="B33" s="29" t="n"/>
      <c r="C33" s="29" t="n"/>
      <c r="D33" s="30" t="n"/>
      <c r="E33" s="29" t="n"/>
      <c r="F33" s="29" t="n"/>
      <c r="G33" s="29" t="n"/>
      <c r="H33" s="31" t="n"/>
      <c r="I33" s="31" t="n"/>
      <c r="J33" s="57" t="n"/>
      <c r="K33" s="57" t="n"/>
      <c r="L33" s="58" t="n"/>
      <c r="M33" s="29" t="n"/>
      <c r="N33" s="34" t="n"/>
      <c r="O33" s="59">
        <f>IF(COUNTA($A33:$N33)=0,"",IF($B33="Yes",2*$J33*$H33,0))</f>
        <v/>
      </c>
      <c r="P33" s="59">
        <f>IF(COUNTA($A33:$N33)=0,"",IF($B33="Yes",MAX($I33-$H33,0)*$K33,0))</f>
        <v/>
      </c>
      <c r="Q33" s="59">
        <f>IF(COUNTA($A33:$N33)=0,"",IF($B33="Yes",$O33+$P33,0))</f>
        <v/>
      </c>
      <c r="R33" s="59">
        <f>IF(COUNTA($A33:$N33)=0,"",IF($B33="Yes",IFERROR($Q33/'Settings'!$B$7,0),0))</f>
        <v/>
      </c>
      <c r="S33" s="59">
        <f>IF(COUNTA($A33:$N33)=0,"",IF($B33="Yes",IFERROR($I33*'Settings'!$B$8/60,0),0))</f>
        <v/>
      </c>
      <c r="T33" s="59">
        <f>IF(COUNTA($A33:$N33)=0,"",IF($B33="Yes",$R33+$S33,0))</f>
        <v/>
      </c>
      <c r="U33" s="59">
        <f>IF(COUNTA($A33:$N33)=0,"",IF($B33="Yes",IFERROR($T33/$H33,0),0))</f>
        <v/>
      </c>
      <c r="V33" s="60">
        <f>IF(COUNTA($A33:$N33)=0,"",IF($B33="Yes",$I33*$L33,0))</f>
        <v/>
      </c>
      <c r="W33" s="59">
        <f>IF(COUNTA($A33:$N33)=0,"",IF($B33="Yes",IFERROR($Q33/'Settings'!$B$9,0),0))</f>
        <v/>
      </c>
      <c r="X33" s="60">
        <f>IF(COUNTA($A33:$N33)=0,"",IF($B33="Yes",$W33*'Settings'!$B$10,0))</f>
        <v/>
      </c>
      <c r="Y33" s="60">
        <f>IF(COUNTA($A33:$N33)=0,"",IF($B33="Yes",$Q33*'Settings'!$B$11,0))</f>
        <v/>
      </c>
      <c r="Z33" s="60">
        <f>IF(COUNTA($A33:$N33)=0,"",IF($B33="Yes",$T33*'Settings'!$B$12,0))</f>
        <v/>
      </c>
      <c r="AA33" s="60">
        <f>IF(COUNTA($A33:$N33)=0,"",IF($B33="Yes",$H33*'Settings'!$B$13,0))</f>
        <v/>
      </c>
      <c r="AB33" s="60">
        <f>IF(COUNTA($A33:$N33)=0,"",IF($B33="Yes",SUM($X33:$AA33),0))</f>
        <v/>
      </c>
      <c r="AC33" s="60">
        <f>IF(COUNTA($A33:$N33)=0,"",IF($B33="Yes",$V33-$AB33,0))</f>
        <v/>
      </c>
      <c r="AD33" s="61">
        <f>IF(COUNTA($A33:$N33)=0,"",IF($B33="Yes",IFERROR($AC33/$V33,0),0))</f>
        <v/>
      </c>
      <c r="AE33" s="59">
        <f>IF(COUNTA($A33:$N33)=0,"",IF($B33="Yes",IFERROR($I33/$H33,0),0))</f>
        <v/>
      </c>
      <c r="AF33" s="38">
        <f>IF(COUNTA($A33:$N33)=0,"",IF($B33="Yes",IFERROR($I33/$Q33,0),0))</f>
        <v/>
      </c>
      <c r="AG33" s="39">
        <f>IF(COUNTA($A33:$N33)=0,"",IF($B33&lt;&gt;"Yes","Not Included",IF(OR($U33&gt;'Settings'!$B$14,$J33&gt;'Settings'!$B$17),"Review","Within Capacity")))</f>
        <v/>
      </c>
      <c r="AH33" s="39">
        <f>IF(COUNTA($A33:$N33)=0,"",IF($B33&lt;&gt;"Yes","Not Included",IF($AD33&gt;='Settings'!$B$15,"Meets Target","Below Target")))</f>
        <v/>
      </c>
      <c r="AI33" s="39">
        <f>IF(COUNTA($A33:$N33)=0,"",IF($B33&lt;&gt;"Yes","Exclude",IF($AJ33&lt;&gt;"OK","Complete Inputs",IF($AG33="Review","Review Capacity/Distance",IF($AH33="Below Target","Review Pricing/Costs",IF($AF33&lt;'Settings'!$B$16,"Build Density","Recommended"))))))</f>
        <v/>
      </c>
      <c r="AJ33" s="39">
        <f>IF(COUNTA($A33:$N33)=0,"",IF($B33&lt;&gt;"Yes","Not Required",IF(COUNTIF($A$6:$A$205,$A33)&gt;1,"Duplicate Area ID",IF(OR($A33="",$C33="",$D33="",$E33="",$F33="",$G33="",$H33&lt;=0,$I33&lt;=0,$J33&lt;=0,$K33&lt;0,$L33&lt;=0,$M33="",LEN($D33)&lt;&gt;5,IFERROR(VALUE($D33),-1)&lt;0),"Complete Inputs","OK"))))</f>
        <v/>
      </c>
    </row>
    <row r="34" ht="20" customHeight="1">
      <c r="A34" s="29" t="n"/>
      <c r="B34" s="29" t="n"/>
      <c r="C34" s="29" t="n"/>
      <c r="D34" s="30" t="n"/>
      <c r="E34" s="29" t="n"/>
      <c r="F34" s="29" t="n"/>
      <c r="G34" s="29" t="n"/>
      <c r="H34" s="31" t="n"/>
      <c r="I34" s="31" t="n"/>
      <c r="J34" s="57" t="n"/>
      <c r="K34" s="57" t="n"/>
      <c r="L34" s="58" t="n"/>
      <c r="M34" s="29" t="n"/>
      <c r="N34" s="34" t="n"/>
      <c r="O34" s="59">
        <f>IF(COUNTA($A34:$N34)=0,"",IF($B34="Yes",2*$J34*$H34,0))</f>
        <v/>
      </c>
      <c r="P34" s="59">
        <f>IF(COUNTA($A34:$N34)=0,"",IF($B34="Yes",MAX($I34-$H34,0)*$K34,0))</f>
        <v/>
      </c>
      <c r="Q34" s="59">
        <f>IF(COUNTA($A34:$N34)=0,"",IF($B34="Yes",$O34+$P34,0))</f>
        <v/>
      </c>
      <c r="R34" s="59">
        <f>IF(COUNTA($A34:$N34)=0,"",IF($B34="Yes",IFERROR($Q34/'Settings'!$B$7,0),0))</f>
        <v/>
      </c>
      <c r="S34" s="59">
        <f>IF(COUNTA($A34:$N34)=0,"",IF($B34="Yes",IFERROR($I34*'Settings'!$B$8/60,0),0))</f>
        <v/>
      </c>
      <c r="T34" s="59">
        <f>IF(COUNTA($A34:$N34)=0,"",IF($B34="Yes",$R34+$S34,0))</f>
        <v/>
      </c>
      <c r="U34" s="59">
        <f>IF(COUNTA($A34:$N34)=0,"",IF($B34="Yes",IFERROR($T34/$H34,0),0))</f>
        <v/>
      </c>
      <c r="V34" s="60">
        <f>IF(COUNTA($A34:$N34)=0,"",IF($B34="Yes",$I34*$L34,0))</f>
        <v/>
      </c>
      <c r="W34" s="59">
        <f>IF(COUNTA($A34:$N34)=0,"",IF($B34="Yes",IFERROR($Q34/'Settings'!$B$9,0),0))</f>
        <v/>
      </c>
      <c r="X34" s="60">
        <f>IF(COUNTA($A34:$N34)=0,"",IF($B34="Yes",$W34*'Settings'!$B$10,0))</f>
        <v/>
      </c>
      <c r="Y34" s="60">
        <f>IF(COUNTA($A34:$N34)=0,"",IF($B34="Yes",$Q34*'Settings'!$B$11,0))</f>
        <v/>
      </c>
      <c r="Z34" s="60">
        <f>IF(COUNTA($A34:$N34)=0,"",IF($B34="Yes",$T34*'Settings'!$B$12,0))</f>
        <v/>
      </c>
      <c r="AA34" s="60">
        <f>IF(COUNTA($A34:$N34)=0,"",IF($B34="Yes",$H34*'Settings'!$B$13,0))</f>
        <v/>
      </c>
      <c r="AB34" s="60">
        <f>IF(COUNTA($A34:$N34)=0,"",IF($B34="Yes",SUM($X34:$AA34),0))</f>
        <v/>
      </c>
      <c r="AC34" s="60">
        <f>IF(COUNTA($A34:$N34)=0,"",IF($B34="Yes",$V34-$AB34,0))</f>
        <v/>
      </c>
      <c r="AD34" s="61">
        <f>IF(COUNTA($A34:$N34)=0,"",IF($B34="Yes",IFERROR($AC34/$V34,0),0))</f>
        <v/>
      </c>
      <c r="AE34" s="59">
        <f>IF(COUNTA($A34:$N34)=0,"",IF($B34="Yes",IFERROR($I34/$H34,0),0))</f>
        <v/>
      </c>
      <c r="AF34" s="38">
        <f>IF(COUNTA($A34:$N34)=0,"",IF($B34="Yes",IFERROR($I34/$Q34,0),0))</f>
        <v/>
      </c>
      <c r="AG34" s="39">
        <f>IF(COUNTA($A34:$N34)=0,"",IF($B34&lt;&gt;"Yes","Not Included",IF(OR($U34&gt;'Settings'!$B$14,$J34&gt;'Settings'!$B$17),"Review","Within Capacity")))</f>
        <v/>
      </c>
      <c r="AH34" s="39">
        <f>IF(COUNTA($A34:$N34)=0,"",IF($B34&lt;&gt;"Yes","Not Included",IF($AD34&gt;='Settings'!$B$15,"Meets Target","Below Target")))</f>
        <v/>
      </c>
      <c r="AI34" s="39">
        <f>IF(COUNTA($A34:$N34)=0,"",IF($B34&lt;&gt;"Yes","Exclude",IF($AJ34&lt;&gt;"OK","Complete Inputs",IF($AG34="Review","Review Capacity/Distance",IF($AH34="Below Target","Review Pricing/Costs",IF($AF34&lt;'Settings'!$B$16,"Build Density","Recommended"))))))</f>
        <v/>
      </c>
      <c r="AJ34" s="39">
        <f>IF(COUNTA($A34:$N34)=0,"",IF($B34&lt;&gt;"Yes","Not Required",IF(COUNTIF($A$6:$A$205,$A34)&gt;1,"Duplicate Area ID",IF(OR($A34="",$C34="",$D34="",$E34="",$F34="",$G34="",$H34&lt;=0,$I34&lt;=0,$J34&lt;=0,$K34&lt;0,$L34&lt;=0,$M34="",LEN($D34)&lt;&gt;5,IFERROR(VALUE($D34),-1)&lt;0),"Complete Inputs","OK"))))</f>
        <v/>
      </c>
    </row>
    <row r="35" ht="20" customHeight="1">
      <c r="A35" s="29" t="n"/>
      <c r="B35" s="29" t="n"/>
      <c r="C35" s="29" t="n"/>
      <c r="D35" s="30" t="n"/>
      <c r="E35" s="29" t="n"/>
      <c r="F35" s="29" t="n"/>
      <c r="G35" s="29" t="n"/>
      <c r="H35" s="31" t="n"/>
      <c r="I35" s="31" t="n"/>
      <c r="J35" s="57" t="n"/>
      <c r="K35" s="57" t="n"/>
      <c r="L35" s="58" t="n"/>
      <c r="M35" s="29" t="n"/>
      <c r="N35" s="34" t="n"/>
      <c r="O35" s="59">
        <f>IF(COUNTA($A35:$N35)=0,"",IF($B35="Yes",2*$J35*$H35,0))</f>
        <v/>
      </c>
      <c r="P35" s="59">
        <f>IF(COUNTA($A35:$N35)=0,"",IF($B35="Yes",MAX($I35-$H35,0)*$K35,0))</f>
        <v/>
      </c>
      <c r="Q35" s="59">
        <f>IF(COUNTA($A35:$N35)=0,"",IF($B35="Yes",$O35+$P35,0))</f>
        <v/>
      </c>
      <c r="R35" s="59">
        <f>IF(COUNTA($A35:$N35)=0,"",IF($B35="Yes",IFERROR($Q35/'Settings'!$B$7,0),0))</f>
        <v/>
      </c>
      <c r="S35" s="59">
        <f>IF(COUNTA($A35:$N35)=0,"",IF($B35="Yes",IFERROR($I35*'Settings'!$B$8/60,0),0))</f>
        <v/>
      </c>
      <c r="T35" s="59">
        <f>IF(COUNTA($A35:$N35)=0,"",IF($B35="Yes",$R35+$S35,0))</f>
        <v/>
      </c>
      <c r="U35" s="59">
        <f>IF(COUNTA($A35:$N35)=0,"",IF($B35="Yes",IFERROR($T35/$H35,0),0))</f>
        <v/>
      </c>
      <c r="V35" s="60">
        <f>IF(COUNTA($A35:$N35)=0,"",IF($B35="Yes",$I35*$L35,0))</f>
        <v/>
      </c>
      <c r="W35" s="59">
        <f>IF(COUNTA($A35:$N35)=0,"",IF($B35="Yes",IFERROR($Q35/'Settings'!$B$9,0),0))</f>
        <v/>
      </c>
      <c r="X35" s="60">
        <f>IF(COUNTA($A35:$N35)=0,"",IF($B35="Yes",$W35*'Settings'!$B$10,0))</f>
        <v/>
      </c>
      <c r="Y35" s="60">
        <f>IF(COUNTA($A35:$N35)=0,"",IF($B35="Yes",$Q35*'Settings'!$B$11,0))</f>
        <v/>
      </c>
      <c r="Z35" s="60">
        <f>IF(COUNTA($A35:$N35)=0,"",IF($B35="Yes",$T35*'Settings'!$B$12,0))</f>
        <v/>
      </c>
      <c r="AA35" s="60">
        <f>IF(COUNTA($A35:$N35)=0,"",IF($B35="Yes",$H35*'Settings'!$B$13,0))</f>
        <v/>
      </c>
      <c r="AB35" s="60">
        <f>IF(COUNTA($A35:$N35)=0,"",IF($B35="Yes",SUM($X35:$AA35),0))</f>
        <v/>
      </c>
      <c r="AC35" s="60">
        <f>IF(COUNTA($A35:$N35)=0,"",IF($B35="Yes",$V35-$AB35,0))</f>
        <v/>
      </c>
      <c r="AD35" s="61">
        <f>IF(COUNTA($A35:$N35)=0,"",IF($B35="Yes",IFERROR($AC35/$V35,0),0))</f>
        <v/>
      </c>
      <c r="AE35" s="59">
        <f>IF(COUNTA($A35:$N35)=0,"",IF($B35="Yes",IFERROR($I35/$H35,0),0))</f>
        <v/>
      </c>
      <c r="AF35" s="38">
        <f>IF(COUNTA($A35:$N35)=0,"",IF($B35="Yes",IFERROR($I35/$Q35,0),0))</f>
        <v/>
      </c>
      <c r="AG35" s="39">
        <f>IF(COUNTA($A35:$N35)=0,"",IF($B35&lt;&gt;"Yes","Not Included",IF(OR($U35&gt;'Settings'!$B$14,$J35&gt;'Settings'!$B$17),"Review","Within Capacity")))</f>
        <v/>
      </c>
      <c r="AH35" s="39">
        <f>IF(COUNTA($A35:$N35)=0,"",IF($B35&lt;&gt;"Yes","Not Included",IF($AD35&gt;='Settings'!$B$15,"Meets Target","Below Target")))</f>
        <v/>
      </c>
      <c r="AI35" s="39">
        <f>IF(COUNTA($A35:$N35)=0,"",IF($B35&lt;&gt;"Yes","Exclude",IF($AJ35&lt;&gt;"OK","Complete Inputs",IF($AG35="Review","Review Capacity/Distance",IF($AH35="Below Target","Review Pricing/Costs",IF($AF35&lt;'Settings'!$B$16,"Build Density","Recommended"))))))</f>
        <v/>
      </c>
      <c r="AJ35" s="39">
        <f>IF(COUNTA($A35:$N35)=0,"",IF($B35&lt;&gt;"Yes","Not Required",IF(COUNTIF($A$6:$A$205,$A35)&gt;1,"Duplicate Area ID",IF(OR($A35="",$C35="",$D35="",$E35="",$F35="",$G35="",$H35&lt;=0,$I35&lt;=0,$J35&lt;=0,$K35&lt;0,$L35&lt;=0,$M35="",LEN($D35)&lt;&gt;5,IFERROR(VALUE($D35),-1)&lt;0),"Complete Inputs","OK"))))</f>
        <v/>
      </c>
    </row>
    <row r="36" ht="20" customHeight="1">
      <c r="A36" s="29" t="n"/>
      <c r="B36" s="29" t="n"/>
      <c r="C36" s="29" t="n"/>
      <c r="D36" s="30" t="n"/>
      <c r="E36" s="29" t="n"/>
      <c r="F36" s="29" t="n"/>
      <c r="G36" s="29" t="n"/>
      <c r="H36" s="31" t="n"/>
      <c r="I36" s="31" t="n"/>
      <c r="J36" s="57" t="n"/>
      <c r="K36" s="57" t="n"/>
      <c r="L36" s="58" t="n"/>
      <c r="M36" s="29" t="n"/>
      <c r="N36" s="34" t="n"/>
      <c r="O36" s="59">
        <f>IF(COUNTA($A36:$N36)=0,"",IF($B36="Yes",2*$J36*$H36,0))</f>
        <v/>
      </c>
      <c r="P36" s="59">
        <f>IF(COUNTA($A36:$N36)=0,"",IF($B36="Yes",MAX($I36-$H36,0)*$K36,0))</f>
        <v/>
      </c>
      <c r="Q36" s="59">
        <f>IF(COUNTA($A36:$N36)=0,"",IF($B36="Yes",$O36+$P36,0))</f>
        <v/>
      </c>
      <c r="R36" s="59">
        <f>IF(COUNTA($A36:$N36)=0,"",IF($B36="Yes",IFERROR($Q36/'Settings'!$B$7,0),0))</f>
        <v/>
      </c>
      <c r="S36" s="59">
        <f>IF(COUNTA($A36:$N36)=0,"",IF($B36="Yes",IFERROR($I36*'Settings'!$B$8/60,0),0))</f>
        <v/>
      </c>
      <c r="T36" s="59">
        <f>IF(COUNTA($A36:$N36)=0,"",IF($B36="Yes",$R36+$S36,0))</f>
        <v/>
      </c>
      <c r="U36" s="59">
        <f>IF(COUNTA($A36:$N36)=0,"",IF($B36="Yes",IFERROR($T36/$H36,0),0))</f>
        <v/>
      </c>
      <c r="V36" s="60">
        <f>IF(COUNTA($A36:$N36)=0,"",IF($B36="Yes",$I36*$L36,0))</f>
        <v/>
      </c>
      <c r="W36" s="59">
        <f>IF(COUNTA($A36:$N36)=0,"",IF($B36="Yes",IFERROR($Q36/'Settings'!$B$9,0),0))</f>
        <v/>
      </c>
      <c r="X36" s="60">
        <f>IF(COUNTA($A36:$N36)=0,"",IF($B36="Yes",$W36*'Settings'!$B$10,0))</f>
        <v/>
      </c>
      <c r="Y36" s="60">
        <f>IF(COUNTA($A36:$N36)=0,"",IF($B36="Yes",$Q36*'Settings'!$B$11,0))</f>
        <v/>
      </c>
      <c r="Z36" s="60">
        <f>IF(COUNTA($A36:$N36)=0,"",IF($B36="Yes",$T36*'Settings'!$B$12,0))</f>
        <v/>
      </c>
      <c r="AA36" s="60">
        <f>IF(COUNTA($A36:$N36)=0,"",IF($B36="Yes",$H36*'Settings'!$B$13,0))</f>
        <v/>
      </c>
      <c r="AB36" s="60">
        <f>IF(COUNTA($A36:$N36)=0,"",IF($B36="Yes",SUM($X36:$AA36),0))</f>
        <v/>
      </c>
      <c r="AC36" s="60">
        <f>IF(COUNTA($A36:$N36)=0,"",IF($B36="Yes",$V36-$AB36,0))</f>
        <v/>
      </c>
      <c r="AD36" s="61">
        <f>IF(COUNTA($A36:$N36)=0,"",IF($B36="Yes",IFERROR($AC36/$V36,0),0))</f>
        <v/>
      </c>
      <c r="AE36" s="59">
        <f>IF(COUNTA($A36:$N36)=0,"",IF($B36="Yes",IFERROR($I36/$H36,0),0))</f>
        <v/>
      </c>
      <c r="AF36" s="38">
        <f>IF(COUNTA($A36:$N36)=0,"",IF($B36="Yes",IFERROR($I36/$Q36,0),0))</f>
        <v/>
      </c>
      <c r="AG36" s="39">
        <f>IF(COUNTA($A36:$N36)=0,"",IF($B36&lt;&gt;"Yes","Not Included",IF(OR($U36&gt;'Settings'!$B$14,$J36&gt;'Settings'!$B$17),"Review","Within Capacity")))</f>
        <v/>
      </c>
      <c r="AH36" s="39">
        <f>IF(COUNTA($A36:$N36)=0,"",IF($B36&lt;&gt;"Yes","Not Included",IF($AD36&gt;='Settings'!$B$15,"Meets Target","Below Target")))</f>
        <v/>
      </c>
      <c r="AI36" s="39">
        <f>IF(COUNTA($A36:$N36)=0,"",IF($B36&lt;&gt;"Yes","Exclude",IF($AJ36&lt;&gt;"OK","Complete Inputs",IF($AG36="Review","Review Capacity/Distance",IF($AH36="Below Target","Review Pricing/Costs",IF($AF36&lt;'Settings'!$B$16,"Build Density","Recommended"))))))</f>
        <v/>
      </c>
      <c r="AJ36" s="39">
        <f>IF(COUNTA($A36:$N36)=0,"",IF($B36&lt;&gt;"Yes","Not Required",IF(COUNTIF($A$6:$A$205,$A36)&gt;1,"Duplicate Area ID",IF(OR($A36="",$C36="",$D36="",$E36="",$F36="",$G36="",$H36&lt;=0,$I36&lt;=0,$J36&lt;=0,$K36&lt;0,$L36&lt;=0,$M36="",LEN($D36)&lt;&gt;5,IFERROR(VALUE($D36),-1)&lt;0),"Complete Inputs","OK"))))</f>
        <v/>
      </c>
    </row>
    <row r="37" ht="20" customHeight="1">
      <c r="A37" s="29" t="n"/>
      <c r="B37" s="29" t="n"/>
      <c r="C37" s="29" t="n"/>
      <c r="D37" s="30" t="n"/>
      <c r="E37" s="29" t="n"/>
      <c r="F37" s="29" t="n"/>
      <c r="G37" s="29" t="n"/>
      <c r="H37" s="31" t="n"/>
      <c r="I37" s="31" t="n"/>
      <c r="J37" s="57" t="n"/>
      <c r="K37" s="57" t="n"/>
      <c r="L37" s="58" t="n"/>
      <c r="M37" s="29" t="n"/>
      <c r="N37" s="34" t="n"/>
      <c r="O37" s="59">
        <f>IF(COUNTA($A37:$N37)=0,"",IF($B37="Yes",2*$J37*$H37,0))</f>
        <v/>
      </c>
      <c r="P37" s="59">
        <f>IF(COUNTA($A37:$N37)=0,"",IF($B37="Yes",MAX($I37-$H37,0)*$K37,0))</f>
        <v/>
      </c>
      <c r="Q37" s="59">
        <f>IF(COUNTA($A37:$N37)=0,"",IF($B37="Yes",$O37+$P37,0))</f>
        <v/>
      </c>
      <c r="R37" s="59">
        <f>IF(COUNTA($A37:$N37)=0,"",IF($B37="Yes",IFERROR($Q37/'Settings'!$B$7,0),0))</f>
        <v/>
      </c>
      <c r="S37" s="59">
        <f>IF(COUNTA($A37:$N37)=0,"",IF($B37="Yes",IFERROR($I37*'Settings'!$B$8/60,0),0))</f>
        <v/>
      </c>
      <c r="T37" s="59">
        <f>IF(COUNTA($A37:$N37)=0,"",IF($B37="Yes",$R37+$S37,0))</f>
        <v/>
      </c>
      <c r="U37" s="59">
        <f>IF(COUNTA($A37:$N37)=0,"",IF($B37="Yes",IFERROR($T37/$H37,0),0))</f>
        <v/>
      </c>
      <c r="V37" s="60">
        <f>IF(COUNTA($A37:$N37)=0,"",IF($B37="Yes",$I37*$L37,0))</f>
        <v/>
      </c>
      <c r="W37" s="59">
        <f>IF(COUNTA($A37:$N37)=0,"",IF($B37="Yes",IFERROR($Q37/'Settings'!$B$9,0),0))</f>
        <v/>
      </c>
      <c r="X37" s="60">
        <f>IF(COUNTA($A37:$N37)=0,"",IF($B37="Yes",$W37*'Settings'!$B$10,0))</f>
        <v/>
      </c>
      <c r="Y37" s="60">
        <f>IF(COUNTA($A37:$N37)=0,"",IF($B37="Yes",$Q37*'Settings'!$B$11,0))</f>
        <v/>
      </c>
      <c r="Z37" s="60">
        <f>IF(COUNTA($A37:$N37)=0,"",IF($B37="Yes",$T37*'Settings'!$B$12,0))</f>
        <v/>
      </c>
      <c r="AA37" s="60">
        <f>IF(COUNTA($A37:$N37)=0,"",IF($B37="Yes",$H37*'Settings'!$B$13,0))</f>
        <v/>
      </c>
      <c r="AB37" s="60">
        <f>IF(COUNTA($A37:$N37)=0,"",IF($B37="Yes",SUM($X37:$AA37),0))</f>
        <v/>
      </c>
      <c r="AC37" s="60">
        <f>IF(COUNTA($A37:$N37)=0,"",IF($B37="Yes",$V37-$AB37,0))</f>
        <v/>
      </c>
      <c r="AD37" s="61">
        <f>IF(COUNTA($A37:$N37)=0,"",IF($B37="Yes",IFERROR($AC37/$V37,0),0))</f>
        <v/>
      </c>
      <c r="AE37" s="59">
        <f>IF(COUNTA($A37:$N37)=0,"",IF($B37="Yes",IFERROR($I37/$H37,0),0))</f>
        <v/>
      </c>
      <c r="AF37" s="38">
        <f>IF(COUNTA($A37:$N37)=0,"",IF($B37="Yes",IFERROR($I37/$Q37,0),0))</f>
        <v/>
      </c>
      <c r="AG37" s="39">
        <f>IF(COUNTA($A37:$N37)=0,"",IF($B37&lt;&gt;"Yes","Not Included",IF(OR($U37&gt;'Settings'!$B$14,$J37&gt;'Settings'!$B$17),"Review","Within Capacity")))</f>
        <v/>
      </c>
      <c r="AH37" s="39">
        <f>IF(COUNTA($A37:$N37)=0,"",IF($B37&lt;&gt;"Yes","Not Included",IF($AD37&gt;='Settings'!$B$15,"Meets Target","Below Target")))</f>
        <v/>
      </c>
      <c r="AI37" s="39">
        <f>IF(COUNTA($A37:$N37)=0,"",IF($B37&lt;&gt;"Yes","Exclude",IF($AJ37&lt;&gt;"OK","Complete Inputs",IF($AG37="Review","Review Capacity/Distance",IF($AH37="Below Target","Review Pricing/Costs",IF($AF37&lt;'Settings'!$B$16,"Build Density","Recommended"))))))</f>
        <v/>
      </c>
      <c r="AJ37" s="39">
        <f>IF(COUNTA($A37:$N37)=0,"",IF($B37&lt;&gt;"Yes","Not Required",IF(COUNTIF($A$6:$A$205,$A37)&gt;1,"Duplicate Area ID",IF(OR($A37="",$C37="",$D37="",$E37="",$F37="",$G37="",$H37&lt;=0,$I37&lt;=0,$J37&lt;=0,$K37&lt;0,$L37&lt;=0,$M37="",LEN($D37)&lt;&gt;5,IFERROR(VALUE($D37),-1)&lt;0),"Complete Inputs","OK"))))</f>
        <v/>
      </c>
    </row>
    <row r="38" ht="20" customHeight="1">
      <c r="A38" s="29" t="n"/>
      <c r="B38" s="29" t="n"/>
      <c r="C38" s="29" t="n"/>
      <c r="D38" s="30" t="n"/>
      <c r="E38" s="29" t="n"/>
      <c r="F38" s="29" t="n"/>
      <c r="G38" s="29" t="n"/>
      <c r="H38" s="31" t="n"/>
      <c r="I38" s="31" t="n"/>
      <c r="J38" s="57" t="n"/>
      <c r="K38" s="57" t="n"/>
      <c r="L38" s="58" t="n"/>
      <c r="M38" s="29" t="n"/>
      <c r="N38" s="34" t="n"/>
      <c r="O38" s="59">
        <f>IF(COUNTA($A38:$N38)=0,"",IF($B38="Yes",2*$J38*$H38,0))</f>
        <v/>
      </c>
      <c r="P38" s="59">
        <f>IF(COUNTA($A38:$N38)=0,"",IF($B38="Yes",MAX($I38-$H38,0)*$K38,0))</f>
        <v/>
      </c>
      <c r="Q38" s="59">
        <f>IF(COUNTA($A38:$N38)=0,"",IF($B38="Yes",$O38+$P38,0))</f>
        <v/>
      </c>
      <c r="R38" s="59">
        <f>IF(COUNTA($A38:$N38)=0,"",IF($B38="Yes",IFERROR($Q38/'Settings'!$B$7,0),0))</f>
        <v/>
      </c>
      <c r="S38" s="59">
        <f>IF(COUNTA($A38:$N38)=0,"",IF($B38="Yes",IFERROR($I38*'Settings'!$B$8/60,0),0))</f>
        <v/>
      </c>
      <c r="T38" s="59">
        <f>IF(COUNTA($A38:$N38)=0,"",IF($B38="Yes",$R38+$S38,0))</f>
        <v/>
      </c>
      <c r="U38" s="59">
        <f>IF(COUNTA($A38:$N38)=0,"",IF($B38="Yes",IFERROR($T38/$H38,0),0))</f>
        <v/>
      </c>
      <c r="V38" s="60">
        <f>IF(COUNTA($A38:$N38)=0,"",IF($B38="Yes",$I38*$L38,0))</f>
        <v/>
      </c>
      <c r="W38" s="59">
        <f>IF(COUNTA($A38:$N38)=0,"",IF($B38="Yes",IFERROR($Q38/'Settings'!$B$9,0),0))</f>
        <v/>
      </c>
      <c r="X38" s="60">
        <f>IF(COUNTA($A38:$N38)=0,"",IF($B38="Yes",$W38*'Settings'!$B$10,0))</f>
        <v/>
      </c>
      <c r="Y38" s="60">
        <f>IF(COUNTA($A38:$N38)=0,"",IF($B38="Yes",$Q38*'Settings'!$B$11,0))</f>
        <v/>
      </c>
      <c r="Z38" s="60">
        <f>IF(COUNTA($A38:$N38)=0,"",IF($B38="Yes",$T38*'Settings'!$B$12,0))</f>
        <v/>
      </c>
      <c r="AA38" s="60">
        <f>IF(COUNTA($A38:$N38)=0,"",IF($B38="Yes",$H38*'Settings'!$B$13,0))</f>
        <v/>
      </c>
      <c r="AB38" s="60">
        <f>IF(COUNTA($A38:$N38)=0,"",IF($B38="Yes",SUM($X38:$AA38),0))</f>
        <v/>
      </c>
      <c r="AC38" s="60">
        <f>IF(COUNTA($A38:$N38)=0,"",IF($B38="Yes",$V38-$AB38,0))</f>
        <v/>
      </c>
      <c r="AD38" s="61">
        <f>IF(COUNTA($A38:$N38)=0,"",IF($B38="Yes",IFERROR($AC38/$V38,0),0))</f>
        <v/>
      </c>
      <c r="AE38" s="59">
        <f>IF(COUNTA($A38:$N38)=0,"",IF($B38="Yes",IFERROR($I38/$H38,0),0))</f>
        <v/>
      </c>
      <c r="AF38" s="38">
        <f>IF(COUNTA($A38:$N38)=0,"",IF($B38="Yes",IFERROR($I38/$Q38,0),0))</f>
        <v/>
      </c>
      <c r="AG38" s="39">
        <f>IF(COUNTA($A38:$N38)=0,"",IF($B38&lt;&gt;"Yes","Not Included",IF(OR($U38&gt;'Settings'!$B$14,$J38&gt;'Settings'!$B$17),"Review","Within Capacity")))</f>
        <v/>
      </c>
      <c r="AH38" s="39">
        <f>IF(COUNTA($A38:$N38)=0,"",IF($B38&lt;&gt;"Yes","Not Included",IF($AD38&gt;='Settings'!$B$15,"Meets Target","Below Target")))</f>
        <v/>
      </c>
      <c r="AI38" s="39">
        <f>IF(COUNTA($A38:$N38)=0,"",IF($B38&lt;&gt;"Yes","Exclude",IF($AJ38&lt;&gt;"OK","Complete Inputs",IF($AG38="Review","Review Capacity/Distance",IF($AH38="Below Target","Review Pricing/Costs",IF($AF38&lt;'Settings'!$B$16,"Build Density","Recommended"))))))</f>
        <v/>
      </c>
      <c r="AJ38" s="39">
        <f>IF(COUNTA($A38:$N38)=0,"",IF($B38&lt;&gt;"Yes","Not Required",IF(COUNTIF($A$6:$A$205,$A38)&gt;1,"Duplicate Area ID",IF(OR($A38="",$C38="",$D38="",$E38="",$F38="",$G38="",$H38&lt;=0,$I38&lt;=0,$J38&lt;=0,$K38&lt;0,$L38&lt;=0,$M38="",LEN($D38)&lt;&gt;5,IFERROR(VALUE($D38),-1)&lt;0),"Complete Inputs","OK"))))</f>
        <v/>
      </c>
    </row>
    <row r="39" ht="20" customHeight="1">
      <c r="A39" s="29" t="n"/>
      <c r="B39" s="29" t="n"/>
      <c r="C39" s="29" t="n"/>
      <c r="D39" s="30" t="n"/>
      <c r="E39" s="29" t="n"/>
      <c r="F39" s="29" t="n"/>
      <c r="G39" s="29" t="n"/>
      <c r="H39" s="31" t="n"/>
      <c r="I39" s="31" t="n"/>
      <c r="J39" s="57" t="n"/>
      <c r="K39" s="57" t="n"/>
      <c r="L39" s="58" t="n"/>
      <c r="M39" s="29" t="n"/>
      <c r="N39" s="34" t="n"/>
      <c r="O39" s="59">
        <f>IF(COUNTA($A39:$N39)=0,"",IF($B39="Yes",2*$J39*$H39,0))</f>
        <v/>
      </c>
      <c r="P39" s="59">
        <f>IF(COUNTA($A39:$N39)=0,"",IF($B39="Yes",MAX($I39-$H39,0)*$K39,0))</f>
        <v/>
      </c>
      <c r="Q39" s="59">
        <f>IF(COUNTA($A39:$N39)=0,"",IF($B39="Yes",$O39+$P39,0))</f>
        <v/>
      </c>
      <c r="R39" s="59">
        <f>IF(COUNTA($A39:$N39)=0,"",IF($B39="Yes",IFERROR($Q39/'Settings'!$B$7,0),0))</f>
        <v/>
      </c>
      <c r="S39" s="59">
        <f>IF(COUNTA($A39:$N39)=0,"",IF($B39="Yes",IFERROR($I39*'Settings'!$B$8/60,0),0))</f>
        <v/>
      </c>
      <c r="T39" s="59">
        <f>IF(COUNTA($A39:$N39)=0,"",IF($B39="Yes",$R39+$S39,0))</f>
        <v/>
      </c>
      <c r="U39" s="59">
        <f>IF(COUNTA($A39:$N39)=0,"",IF($B39="Yes",IFERROR($T39/$H39,0),0))</f>
        <v/>
      </c>
      <c r="V39" s="60">
        <f>IF(COUNTA($A39:$N39)=0,"",IF($B39="Yes",$I39*$L39,0))</f>
        <v/>
      </c>
      <c r="W39" s="59">
        <f>IF(COUNTA($A39:$N39)=0,"",IF($B39="Yes",IFERROR($Q39/'Settings'!$B$9,0),0))</f>
        <v/>
      </c>
      <c r="X39" s="60">
        <f>IF(COUNTA($A39:$N39)=0,"",IF($B39="Yes",$W39*'Settings'!$B$10,0))</f>
        <v/>
      </c>
      <c r="Y39" s="60">
        <f>IF(COUNTA($A39:$N39)=0,"",IF($B39="Yes",$Q39*'Settings'!$B$11,0))</f>
        <v/>
      </c>
      <c r="Z39" s="60">
        <f>IF(COUNTA($A39:$N39)=0,"",IF($B39="Yes",$T39*'Settings'!$B$12,0))</f>
        <v/>
      </c>
      <c r="AA39" s="60">
        <f>IF(COUNTA($A39:$N39)=0,"",IF($B39="Yes",$H39*'Settings'!$B$13,0))</f>
        <v/>
      </c>
      <c r="AB39" s="60">
        <f>IF(COUNTA($A39:$N39)=0,"",IF($B39="Yes",SUM($X39:$AA39),0))</f>
        <v/>
      </c>
      <c r="AC39" s="60">
        <f>IF(COUNTA($A39:$N39)=0,"",IF($B39="Yes",$V39-$AB39,0))</f>
        <v/>
      </c>
      <c r="AD39" s="61">
        <f>IF(COUNTA($A39:$N39)=0,"",IF($B39="Yes",IFERROR($AC39/$V39,0),0))</f>
        <v/>
      </c>
      <c r="AE39" s="59">
        <f>IF(COUNTA($A39:$N39)=0,"",IF($B39="Yes",IFERROR($I39/$H39,0),0))</f>
        <v/>
      </c>
      <c r="AF39" s="38">
        <f>IF(COUNTA($A39:$N39)=0,"",IF($B39="Yes",IFERROR($I39/$Q39,0),0))</f>
        <v/>
      </c>
      <c r="AG39" s="39">
        <f>IF(COUNTA($A39:$N39)=0,"",IF($B39&lt;&gt;"Yes","Not Included",IF(OR($U39&gt;'Settings'!$B$14,$J39&gt;'Settings'!$B$17),"Review","Within Capacity")))</f>
        <v/>
      </c>
      <c r="AH39" s="39">
        <f>IF(COUNTA($A39:$N39)=0,"",IF($B39&lt;&gt;"Yes","Not Included",IF($AD39&gt;='Settings'!$B$15,"Meets Target","Below Target")))</f>
        <v/>
      </c>
      <c r="AI39" s="39">
        <f>IF(COUNTA($A39:$N39)=0,"",IF($B39&lt;&gt;"Yes","Exclude",IF($AJ39&lt;&gt;"OK","Complete Inputs",IF($AG39="Review","Review Capacity/Distance",IF($AH39="Below Target","Review Pricing/Costs",IF($AF39&lt;'Settings'!$B$16,"Build Density","Recommended"))))))</f>
        <v/>
      </c>
      <c r="AJ39" s="39">
        <f>IF(COUNTA($A39:$N39)=0,"",IF($B39&lt;&gt;"Yes","Not Required",IF(COUNTIF($A$6:$A$205,$A39)&gt;1,"Duplicate Area ID",IF(OR($A39="",$C39="",$D39="",$E39="",$F39="",$G39="",$H39&lt;=0,$I39&lt;=0,$J39&lt;=0,$K39&lt;0,$L39&lt;=0,$M39="",LEN($D39)&lt;&gt;5,IFERROR(VALUE($D39),-1)&lt;0),"Complete Inputs","OK"))))</f>
        <v/>
      </c>
    </row>
    <row r="40" ht="20" customHeight="1">
      <c r="A40" s="29" t="n"/>
      <c r="B40" s="29" t="n"/>
      <c r="C40" s="29" t="n"/>
      <c r="D40" s="30" t="n"/>
      <c r="E40" s="29" t="n"/>
      <c r="F40" s="29" t="n"/>
      <c r="G40" s="29" t="n"/>
      <c r="H40" s="31" t="n"/>
      <c r="I40" s="31" t="n"/>
      <c r="J40" s="57" t="n"/>
      <c r="K40" s="57" t="n"/>
      <c r="L40" s="58" t="n"/>
      <c r="M40" s="29" t="n"/>
      <c r="N40" s="34" t="n"/>
      <c r="O40" s="59">
        <f>IF(COUNTA($A40:$N40)=0,"",IF($B40="Yes",2*$J40*$H40,0))</f>
        <v/>
      </c>
      <c r="P40" s="59">
        <f>IF(COUNTA($A40:$N40)=0,"",IF($B40="Yes",MAX($I40-$H40,0)*$K40,0))</f>
        <v/>
      </c>
      <c r="Q40" s="59">
        <f>IF(COUNTA($A40:$N40)=0,"",IF($B40="Yes",$O40+$P40,0))</f>
        <v/>
      </c>
      <c r="R40" s="59">
        <f>IF(COUNTA($A40:$N40)=0,"",IF($B40="Yes",IFERROR($Q40/'Settings'!$B$7,0),0))</f>
        <v/>
      </c>
      <c r="S40" s="59">
        <f>IF(COUNTA($A40:$N40)=0,"",IF($B40="Yes",IFERROR($I40*'Settings'!$B$8/60,0),0))</f>
        <v/>
      </c>
      <c r="T40" s="59">
        <f>IF(COUNTA($A40:$N40)=0,"",IF($B40="Yes",$R40+$S40,0))</f>
        <v/>
      </c>
      <c r="U40" s="59">
        <f>IF(COUNTA($A40:$N40)=0,"",IF($B40="Yes",IFERROR($T40/$H40,0),0))</f>
        <v/>
      </c>
      <c r="V40" s="60">
        <f>IF(COUNTA($A40:$N40)=0,"",IF($B40="Yes",$I40*$L40,0))</f>
        <v/>
      </c>
      <c r="W40" s="59">
        <f>IF(COUNTA($A40:$N40)=0,"",IF($B40="Yes",IFERROR($Q40/'Settings'!$B$9,0),0))</f>
        <v/>
      </c>
      <c r="X40" s="60">
        <f>IF(COUNTA($A40:$N40)=0,"",IF($B40="Yes",$W40*'Settings'!$B$10,0))</f>
        <v/>
      </c>
      <c r="Y40" s="60">
        <f>IF(COUNTA($A40:$N40)=0,"",IF($B40="Yes",$Q40*'Settings'!$B$11,0))</f>
        <v/>
      </c>
      <c r="Z40" s="60">
        <f>IF(COUNTA($A40:$N40)=0,"",IF($B40="Yes",$T40*'Settings'!$B$12,0))</f>
        <v/>
      </c>
      <c r="AA40" s="60">
        <f>IF(COUNTA($A40:$N40)=0,"",IF($B40="Yes",$H40*'Settings'!$B$13,0))</f>
        <v/>
      </c>
      <c r="AB40" s="60">
        <f>IF(COUNTA($A40:$N40)=0,"",IF($B40="Yes",SUM($X40:$AA40),0))</f>
        <v/>
      </c>
      <c r="AC40" s="60">
        <f>IF(COUNTA($A40:$N40)=0,"",IF($B40="Yes",$V40-$AB40,0))</f>
        <v/>
      </c>
      <c r="AD40" s="61">
        <f>IF(COUNTA($A40:$N40)=0,"",IF($B40="Yes",IFERROR($AC40/$V40,0),0))</f>
        <v/>
      </c>
      <c r="AE40" s="59">
        <f>IF(COUNTA($A40:$N40)=0,"",IF($B40="Yes",IFERROR($I40/$H40,0),0))</f>
        <v/>
      </c>
      <c r="AF40" s="38">
        <f>IF(COUNTA($A40:$N40)=0,"",IF($B40="Yes",IFERROR($I40/$Q40,0),0))</f>
        <v/>
      </c>
      <c r="AG40" s="39">
        <f>IF(COUNTA($A40:$N40)=0,"",IF($B40&lt;&gt;"Yes","Not Included",IF(OR($U40&gt;'Settings'!$B$14,$J40&gt;'Settings'!$B$17),"Review","Within Capacity")))</f>
        <v/>
      </c>
      <c r="AH40" s="39">
        <f>IF(COUNTA($A40:$N40)=0,"",IF($B40&lt;&gt;"Yes","Not Included",IF($AD40&gt;='Settings'!$B$15,"Meets Target","Below Target")))</f>
        <v/>
      </c>
      <c r="AI40" s="39">
        <f>IF(COUNTA($A40:$N40)=0,"",IF($B40&lt;&gt;"Yes","Exclude",IF($AJ40&lt;&gt;"OK","Complete Inputs",IF($AG40="Review","Review Capacity/Distance",IF($AH40="Below Target","Review Pricing/Costs",IF($AF40&lt;'Settings'!$B$16,"Build Density","Recommended"))))))</f>
        <v/>
      </c>
      <c r="AJ40" s="39">
        <f>IF(COUNTA($A40:$N40)=0,"",IF($B40&lt;&gt;"Yes","Not Required",IF(COUNTIF($A$6:$A$205,$A40)&gt;1,"Duplicate Area ID",IF(OR($A40="",$C40="",$D40="",$E40="",$F40="",$G40="",$H40&lt;=0,$I40&lt;=0,$J40&lt;=0,$K40&lt;0,$L40&lt;=0,$M40="",LEN($D40)&lt;&gt;5,IFERROR(VALUE($D40),-1)&lt;0),"Complete Inputs","OK"))))</f>
        <v/>
      </c>
    </row>
    <row r="41" ht="20" customHeight="1">
      <c r="A41" s="29" t="n"/>
      <c r="B41" s="29" t="n"/>
      <c r="C41" s="29" t="n"/>
      <c r="D41" s="30" t="n"/>
      <c r="E41" s="29" t="n"/>
      <c r="F41" s="29" t="n"/>
      <c r="G41" s="29" t="n"/>
      <c r="H41" s="31" t="n"/>
      <c r="I41" s="31" t="n"/>
      <c r="J41" s="57" t="n"/>
      <c r="K41" s="57" t="n"/>
      <c r="L41" s="58" t="n"/>
      <c r="M41" s="29" t="n"/>
      <c r="N41" s="34" t="n"/>
      <c r="O41" s="59">
        <f>IF(COUNTA($A41:$N41)=0,"",IF($B41="Yes",2*$J41*$H41,0))</f>
        <v/>
      </c>
      <c r="P41" s="59">
        <f>IF(COUNTA($A41:$N41)=0,"",IF($B41="Yes",MAX($I41-$H41,0)*$K41,0))</f>
        <v/>
      </c>
      <c r="Q41" s="59">
        <f>IF(COUNTA($A41:$N41)=0,"",IF($B41="Yes",$O41+$P41,0))</f>
        <v/>
      </c>
      <c r="R41" s="59">
        <f>IF(COUNTA($A41:$N41)=0,"",IF($B41="Yes",IFERROR($Q41/'Settings'!$B$7,0),0))</f>
        <v/>
      </c>
      <c r="S41" s="59">
        <f>IF(COUNTA($A41:$N41)=0,"",IF($B41="Yes",IFERROR($I41*'Settings'!$B$8/60,0),0))</f>
        <v/>
      </c>
      <c r="T41" s="59">
        <f>IF(COUNTA($A41:$N41)=0,"",IF($B41="Yes",$R41+$S41,0))</f>
        <v/>
      </c>
      <c r="U41" s="59">
        <f>IF(COUNTA($A41:$N41)=0,"",IF($B41="Yes",IFERROR($T41/$H41,0),0))</f>
        <v/>
      </c>
      <c r="V41" s="60">
        <f>IF(COUNTA($A41:$N41)=0,"",IF($B41="Yes",$I41*$L41,0))</f>
        <v/>
      </c>
      <c r="W41" s="59">
        <f>IF(COUNTA($A41:$N41)=0,"",IF($B41="Yes",IFERROR($Q41/'Settings'!$B$9,0),0))</f>
        <v/>
      </c>
      <c r="X41" s="60">
        <f>IF(COUNTA($A41:$N41)=0,"",IF($B41="Yes",$W41*'Settings'!$B$10,0))</f>
        <v/>
      </c>
      <c r="Y41" s="60">
        <f>IF(COUNTA($A41:$N41)=0,"",IF($B41="Yes",$Q41*'Settings'!$B$11,0))</f>
        <v/>
      </c>
      <c r="Z41" s="60">
        <f>IF(COUNTA($A41:$N41)=0,"",IF($B41="Yes",$T41*'Settings'!$B$12,0))</f>
        <v/>
      </c>
      <c r="AA41" s="60">
        <f>IF(COUNTA($A41:$N41)=0,"",IF($B41="Yes",$H41*'Settings'!$B$13,0))</f>
        <v/>
      </c>
      <c r="AB41" s="60">
        <f>IF(COUNTA($A41:$N41)=0,"",IF($B41="Yes",SUM($X41:$AA41),0))</f>
        <v/>
      </c>
      <c r="AC41" s="60">
        <f>IF(COUNTA($A41:$N41)=0,"",IF($B41="Yes",$V41-$AB41,0))</f>
        <v/>
      </c>
      <c r="AD41" s="61">
        <f>IF(COUNTA($A41:$N41)=0,"",IF($B41="Yes",IFERROR($AC41/$V41,0),0))</f>
        <v/>
      </c>
      <c r="AE41" s="59">
        <f>IF(COUNTA($A41:$N41)=0,"",IF($B41="Yes",IFERROR($I41/$H41,0),0))</f>
        <v/>
      </c>
      <c r="AF41" s="38">
        <f>IF(COUNTA($A41:$N41)=0,"",IF($B41="Yes",IFERROR($I41/$Q41,0),0))</f>
        <v/>
      </c>
      <c r="AG41" s="39">
        <f>IF(COUNTA($A41:$N41)=0,"",IF($B41&lt;&gt;"Yes","Not Included",IF(OR($U41&gt;'Settings'!$B$14,$J41&gt;'Settings'!$B$17),"Review","Within Capacity")))</f>
        <v/>
      </c>
      <c r="AH41" s="39">
        <f>IF(COUNTA($A41:$N41)=0,"",IF($B41&lt;&gt;"Yes","Not Included",IF($AD41&gt;='Settings'!$B$15,"Meets Target","Below Target")))</f>
        <v/>
      </c>
      <c r="AI41" s="39">
        <f>IF(COUNTA($A41:$N41)=0,"",IF($B41&lt;&gt;"Yes","Exclude",IF($AJ41&lt;&gt;"OK","Complete Inputs",IF($AG41="Review","Review Capacity/Distance",IF($AH41="Below Target","Review Pricing/Costs",IF($AF41&lt;'Settings'!$B$16,"Build Density","Recommended"))))))</f>
        <v/>
      </c>
      <c r="AJ41" s="39">
        <f>IF(COUNTA($A41:$N41)=0,"",IF($B41&lt;&gt;"Yes","Not Required",IF(COUNTIF($A$6:$A$205,$A41)&gt;1,"Duplicate Area ID",IF(OR($A41="",$C41="",$D41="",$E41="",$F41="",$G41="",$H41&lt;=0,$I41&lt;=0,$J41&lt;=0,$K41&lt;0,$L41&lt;=0,$M41="",LEN($D41)&lt;&gt;5,IFERROR(VALUE($D41),-1)&lt;0),"Complete Inputs","OK"))))</f>
        <v/>
      </c>
    </row>
    <row r="42" ht="20" customHeight="1">
      <c r="A42" s="29" t="n"/>
      <c r="B42" s="29" t="n"/>
      <c r="C42" s="29" t="n"/>
      <c r="D42" s="30" t="n"/>
      <c r="E42" s="29" t="n"/>
      <c r="F42" s="29" t="n"/>
      <c r="G42" s="29" t="n"/>
      <c r="H42" s="31" t="n"/>
      <c r="I42" s="31" t="n"/>
      <c r="J42" s="57" t="n"/>
      <c r="K42" s="57" t="n"/>
      <c r="L42" s="58" t="n"/>
      <c r="M42" s="29" t="n"/>
      <c r="N42" s="34" t="n"/>
      <c r="O42" s="59">
        <f>IF(COUNTA($A42:$N42)=0,"",IF($B42="Yes",2*$J42*$H42,0))</f>
        <v/>
      </c>
      <c r="P42" s="59">
        <f>IF(COUNTA($A42:$N42)=0,"",IF($B42="Yes",MAX($I42-$H42,0)*$K42,0))</f>
        <v/>
      </c>
      <c r="Q42" s="59">
        <f>IF(COUNTA($A42:$N42)=0,"",IF($B42="Yes",$O42+$P42,0))</f>
        <v/>
      </c>
      <c r="R42" s="59">
        <f>IF(COUNTA($A42:$N42)=0,"",IF($B42="Yes",IFERROR($Q42/'Settings'!$B$7,0),0))</f>
        <v/>
      </c>
      <c r="S42" s="59">
        <f>IF(COUNTA($A42:$N42)=0,"",IF($B42="Yes",IFERROR($I42*'Settings'!$B$8/60,0),0))</f>
        <v/>
      </c>
      <c r="T42" s="59">
        <f>IF(COUNTA($A42:$N42)=0,"",IF($B42="Yes",$R42+$S42,0))</f>
        <v/>
      </c>
      <c r="U42" s="59">
        <f>IF(COUNTA($A42:$N42)=0,"",IF($B42="Yes",IFERROR($T42/$H42,0),0))</f>
        <v/>
      </c>
      <c r="V42" s="60">
        <f>IF(COUNTA($A42:$N42)=0,"",IF($B42="Yes",$I42*$L42,0))</f>
        <v/>
      </c>
      <c r="W42" s="59">
        <f>IF(COUNTA($A42:$N42)=0,"",IF($B42="Yes",IFERROR($Q42/'Settings'!$B$9,0),0))</f>
        <v/>
      </c>
      <c r="X42" s="60">
        <f>IF(COUNTA($A42:$N42)=0,"",IF($B42="Yes",$W42*'Settings'!$B$10,0))</f>
        <v/>
      </c>
      <c r="Y42" s="60">
        <f>IF(COUNTA($A42:$N42)=0,"",IF($B42="Yes",$Q42*'Settings'!$B$11,0))</f>
        <v/>
      </c>
      <c r="Z42" s="60">
        <f>IF(COUNTA($A42:$N42)=0,"",IF($B42="Yes",$T42*'Settings'!$B$12,0))</f>
        <v/>
      </c>
      <c r="AA42" s="60">
        <f>IF(COUNTA($A42:$N42)=0,"",IF($B42="Yes",$H42*'Settings'!$B$13,0))</f>
        <v/>
      </c>
      <c r="AB42" s="60">
        <f>IF(COUNTA($A42:$N42)=0,"",IF($B42="Yes",SUM($X42:$AA42),0))</f>
        <v/>
      </c>
      <c r="AC42" s="60">
        <f>IF(COUNTA($A42:$N42)=0,"",IF($B42="Yes",$V42-$AB42,0))</f>
        <v/>
      </c>
      <c r="AD42" s="61">
        <f>IF(COUNTA($A42:$N42)=0,"",IF($B42="Yes",IFERROR($AC42/$V42,0),0))</f>
        <v/>
      </c>
      <c r="AE42" s="59">
        <f>IF(COUNTA($A42:$N42)=0,"",IF($B42="Yes",IFERROR($I42/$H42,0),0))</f>
        <v/>
      </c>
      <c r="AF42" s="38">
        <f>IF(COUNTA($A42:$N42)=0,"",IF($B42="Yes",IFERROR($I42/$Q42,0),0))</f>
        <v/>
      </c>
      <c r="AG42" s="39">
        <f>IF(COUNTA($A42:$N42)=0,"",IF($B42&lt;&gt;"Yes","Not Included",IF(OR($U42&gt;'Settings'!$B$14,$J42&gt;'Settings'!$B$17),"Review","Within Capacity")))</f>
        <v/>
      </c>
      <c r="AH42" s="39">
        <f>IF(COUNTA($A42:$N42)=0,"",IF($B42&lt;&gt;"Yes","Not Included",IF($AD42&gt;='Settings'!$B$15,"Meets Target","Below Target")))</f>
        <v/>
      </c>
      <c r="AI42" s="39">
        <f>IF(COUNTA($A42:$N42)=0,"",IF($B42&lt;&gt;"Yes","Exclude",IF($AJ42&lt;&gt;"OK","Complete Inputs",IF($AG42="Review","Review Capacity/Distance",IF($AH42="Below Target","Review Pricing/Costs",IF($AF42&lt;'Settings'!$B$16,"Build Density","Recommended"))))))</f>
        <v/>
      </c>
      <c r="AJ42" s="39">
        <f>IF(COUNTA($A42:$N42)=0,"",IF($B42&lt;&gt;"Yes","Not Required",IF(COUNTIF($A$6:$A$205,$A42)&gt;1,"Duplicate Area ID",IF(OR($A42="",$C42="",$D42="",$E42="",$F42="",$G42="",$H42&lt;=0,$I42&lt;=0,$J42&lt;=0,$K42&lt;0,$L42&lt;=0,$M42="",LEN($D42)&lt;&gt;5,IFERROR(VALUE($D42),-1)&lt;0),"Complete Inputs","OK"))))</f>
        <v/>
      </c>
    </row>
    <row r="43" ht="20" customHeight="1">
      <c r="A43" s="29" t="n"/>
      <c r="B43" s="29" t="n"/>
      <c r="C43" s="29" t="n"/>
      <c r="D43" s="30" t="n"/>
      <c r="E43" s="29" t="n"/>
      <c r="F43" s="29" t="n"/>
      <c r="G43" s="29" t="n"/>
      <c r="H43" s="31" t="n"/>
      <c r="I43" s="31" t="n"/>
      <c r="J43" s="57" t="n"/>
      <c r="K43" s="57" t="n"/>
      <c r="L43" s="58" t="n"/>
      <c r="M43" s="29" t="n"/>
      <c r="N43" s="34" t="n"/>
      <c r="O43" s="59">
        <f>IF(COUNTA($A43:$N43)=0,"",IF($B43="Yes",2*$J43*$H43,0))</f>
        <v/>
      </c>
      <c r="P43" s="59">
        <f>IF(COUNTA($A43:$N43)=0,"",IF($B43="Yes",MAX($I43-$H43,0)*$K43,0))</f>
        <v/>
      </c>
      <c r="Q43" s="59">
        <f>IF(COUNTA($A43:$N43)=0,"",IF($B43="Yes",$O43+$P43,0))</f>
        <v/>
      </c>
      <c r="R43" s="59">
        <f>IF(COUNTA($A43:$N43)=0,"",IF($B43="Yes",IFERROR($Q43/'Settings'!$B$7,0),0))</f>
        <v/>
      </c>
      <c r="S43" s="59">
        <f>IF(COUNTA($A43:$N43)=0,"",IF($B43="Yes",IFERROR($I43*'Settings'!$B$8/60,0),0))</f>
        <v/>
      </c>
      <c r="T43" s="59">
        <f>IF(COUNTA($A43:$N43)=0,"",IF($B43="Yes",$R43+$S43,0))</f>
        <v/>
      </c>
      <c r="U43" s="59">
        <f>IF(COUNTA($A43:$N43)=0,"",IF($B43="Yes",IFERROR($T43/$H43,0),0))</f>
        <v/>
      </c>
      <c r="V43" s="60">
        <f>IF(COUNTA($A43:$N43)=0,"",IF($B43="Yes",$I43*$L43,0))</f>
        <v/>
      </c>
      <c r="W43" s="59">
        <f>IF(COUNTA($A43:$N43)=0,"",IF($B43="Yes",IFERROR($Q43/'Settings'!$B$9,0),0))</f>
        <v/>
      </c>
      <c r="X43" s="60">
        <f>IF(COUNTA($A43:$N43)=0,"",IF($B43="Yes",$W43*'Settings'!$B$10,0))</f>
        <v/>
      </c>
      <c r="Y43" s="60">
        <f>IF(COUNTA($A43:$N43)=0,"",IF($B43="Yes",$Q43*'Settings'!$B$11,0))</f>
        <v/>
      </c>
      <c r="Z43" s="60">
        <f>IF(COUNTA($A43:$N43)=0,"",IF($B43="Yes",$T43*'Settings'!$B$12,0))</f>
        <v/>
      </c>
      <c r="AA43" s="60">
        <f>IF(COUNTA($A43:$N43)=0,"",IF($B43="Yes",$H43*'Settings'!$B$13,0))</f>
        <v/>
      </c>
      <c r="AB43" s="60">
        <f>IF(COUNTA($A43:$N43)=0,"",IF($B43="Yes",SUM($X43:$AA43),0))</f>
        <v/>
      </c>
      <c r="AC43" s="60">
        <f>IF(COUNTA($A43:$N43)=0,"",IF($B43="Yes",$V43-$AB43,0))</f>
        <v/>
      </c>
      <c r="AD43" s="61">
        <f>IF(COUNTA($A43:$N43)=0,"",IF($B43="Yes",IFERROR($AC43/$V43,0),0))</f>
        <v/>
      </c>
      <c r="AE43" s="59">
        <f>IF(COUNTA($A43:$N43)=0,"",IF($B43="Yes",IFERROR($I43/$H43,0),0))</f>
        <v/>
      </c>
      <c r="AF43" s="38">
        <f>IF(COUNTA($A43:$N43)=0,"",IF($B43="Yes",IFERROR($I43/$Q43,0),0))</f>
        <v/>
      </c>
      <c r="AG43" s="39">
        <f>IF(COUNTA($A43:$N43)=0,"",IF($B43&lt;&gt;"Yes","Not Included",IF(OR($U43&gt;'Settings'!$B$14,$J43&gt;'Settings'!$B$17),"Review","Within Capacity")))</f>
        <v/>
      </c>
      <c r="AH43" s="39">
        <f>IF(COUNTA($A43:$N43)=0,"",IF($B43&lt;&gt;"Yes","Not Included",IF($AD43&gt;='Settings'!$B$15,"Meets Target","Below Target")))</f>
        <v/>
      </c>
      <c r="AI43" s="39">
        <f>IF(COUNTA($A43:$N43)=0,"",IF($B43&lt;&gt;"Yes","Exclude",IF($AJ43&lt;&gt;"OK","Complete Inputs",IF($AG43="Review","Review Capacity/Distance",IF($AH43="Below Target","Review Pricing/Costs",IF($AF43&lt;'Settings'!$B$16,"Build Density","Recommended"))))))</f>
        <v/>
      </c>
      <c r="AJ43" s="39">
        <f>IF(COUNTA($A43:$N43)=0,"",IF($B43&lt;&gt;"Yes","Not Required",IF(COUNTIF($A$6:$A$205,$A43)&gt;1,"Duplicate Area ID",IF(OR($A43="",$C43="",$D43="",$E43="",$F43="",$G43="",$H43&lt;=0,$I43&lt;=0,$J43&lt;=0,$K43&lt;0,$L43&lt;=0,$M43="",LEN($D43)&lt;&gt;5,IFERROR(VALUE($D43),-1)&lt;0),"Complete Inputs","OK"))))</f>
        <v/>
      </c>
    </row>
    <row r="44" ht="20" customHeight="1">
      <c r="A44" s="29" t="n"/>
      <c r="B44" s="29" t="n"/>
      <c r="C44" s="29" t="n"/>
      <c r="D44" s="30" t="n"/>
      <c r="E44" s="29" t="n"/>
      <c r="F44" s="29" t="n"/>
      <c r="G44" s="29" t="n"/>
      <c r="H44" s="31" t="n"/>
      <c r="I44" s="31" t="n"/>
      <c r="J44" s="57" t="n"/>
      <c r="K44" s="57" t="n"/>
      <c r="L44" s="58" t="n"/>
      <c r="M44" s="29" t="n"/>
      <c r="N44" s="34" t="n"/>
      <c r="O44" s="59">
        <f>IF(COUNTA($A44:$N44)=0,"",IF($B44="Yes",2*$J44*$H44,0))</f>
        <v/>
      </c>
      <c r="P44" s="59">
        <f>IF(COUNTA($A44:$N44)=0,"",IF($B44="Yes",MAX($I44-$H44,0)*$K44,0))</f>
        <v/>
      </c>
      <c r="Q44" s="59">
        <f>IF(COUNTA($A44:$N44)=0,"",IF($B44="Yes",$O44+$P44,0))</f>
        <v/>
      </c>
      <c r="R44" s="59">
        <f>IF(COUNTA($A44:$N44)=0,"",IF($B44="Yes",IFERROR($Q44/'Settings'!$B$7,0),0))</f>
        <v/>
      </c>
      <c r="S44" s="59">
        <f>IF(COUNTA($A44:$N44)=0,"",IF($B44="Yes",IFERROR($I44*'Settings'!$B$8/60,0),0))</f>
        <v/>
      </c>
      <c r="T44" s="59">
        <f>IF(COUNTA($A44:$N44)=0,"",IF($B44="Yes",$R44+$S44,0))</f>
        <v/>
      </c>
      <c r="U44" s="59">
        <f>IF(COUNTA($A44:$N44)=0,"",IF($B44="Yes",IFERROR($T44/$H44,0),0))</f>
        <v/>
      </c>
      <c r="V44" s="60">
        <f>IF(COUNTA($A44:$N44)=0,"",IF($B44="Yes",$I44*$L44,0))</f>
        <v/>
      </c>
      <c r="W44" s="59">
        <f>IF(COUNTA($A44:$N44)=0,"",IF($B44="Yes",IFERROR($Q44/'Settings'!$B$9,0),0))</f>
        <v/>
      </c>
      <c r="X44" s="60">
        <f>IF(COUNTA($A44:$N44)=0,"",IF($B44="Yes",$W44*'Settings'!$B$10,0))</f>
        <v/>
      </c>
      <c r="Y44" s="60">
        <f>IF(COUNTA($A44:$N44)=0,"",IF($B44="Yes",$Q44*'Settings'!$B$11,0))</f>
        <v/>
      </c>
      <c r="Z44" s="60">
        <f>IF(COUNTA($A44:$N44)=0,"",IF($B44="Yes",$T44*'Settings'!$B$12,0))</f>
        <v/>
      </c>
      <c r="AA44" s="60">
        <f>IF(COUNTA($A44:$N44)=0,"",IF($B44="Yes",$H44*'Settings'!$B$13,0))</f>
        <v/>
      </c>
      <c r="AB44" s="60">
        <f>IF(COUNTA($A44:$N44)=0,"",IF($B44="Yes",SUM($X44:$AA44),0))</f>
        <v/>
      </c>
      <c r="AC44" s="60">
        <f>IF(COUNTA($A44:$N44)=0,"",IF($B44="Yes",$V44-$AB44,0))</f>
        <v/>
      </c>
      <c r="AD44" s="61">
        <f>IF(COUNTA($A44:$N44)=0,"",IF($B44="Yes",IFERROR($AC44/$V44,0),0))</f>
        <v/>
      </c>
      <c r="AE44" s="59">
        <f>IF(COUNTA($A44:$N44)=0,"",IF($B44="Yes",IFERROR($I44/$H44,0),0))</f>
        <v/>
      </c>
      <c r="AF44" s="38">
        <f>IF(COUNTA($A44:$N44)=0,"",IF($B44="Yes",IFERROR($I44/$Q44,0),0))</f>
        <v/>
      </c>
      <c r="AG44" s="39">
        <f>IF(COUNTA($A44:$N44)=0,"",IF($B44&lt;&gt;"Yes","Not Included",IF(OR($U44&gt;'Settings'!$B$14,$J44&gt;'Settings'!$B$17),"Review","Within Capacity")))</f>
        <v/>
      </c>
      <c r="AH44" s="39">
        <f>IF(COUNTA($A44:$N44)=0,"",IF($B44&lt;&gt;"Yes","Not Included",IF($AD44&gt;='Settings'!$B$15,"Meets Target","Below Target")))</f>
        <v/>
      </c>
      <c r="AI44" s="39">
        <f>IF(COUNTA($A44:$N44)=0,"",IF($B44&lt;&gt;"Yes","Exclude",IF($AJ44&lt;&gt;"OK","Complete Inputs",IF($AG44="Review","Review Capacity/Distance",IF($AH44="Below Target","Review Pricing/Costs",IF($AF44&lt;'Settings'!$B$16,"Build Density","Recommended"))))))</f>
        <v/>
      </c>
      <c r="AJ44" s="39">
        <f>IF(COUNTA($A44:$N44)=0,"",IF($B44&lt;&gt;"Yes","Not Required",IF(COUNTIF($A$6:$A$205,$A44)&gt;1,"Duplicate Area ID",IF(OR($A44="",$C44="",$D44="",$E44="",$F44="",$G44="",$H44&lt;=0,$I44&lt;=0,$J44&lt;=0,$K44&lt;0,$L44&lt;=0,$M44="",LEN($D44)&lt;&gt;5,IFERROR(VALUE($D44),-1)&lt;0),"Complete Inputs","OK"))))</f>
        <v/>
      </c>
    </row>
    <row r="45" ht="20" customHeight="1">
      <c r="A45" s="29" t="n"/>
      <c r="B45" s="29" t="n"/>
      <c r="C45" s="29" t="n"/>
      <c r="D45" s="30" t="n"/>
      <c r="E45" s="29" t="n"/>
      <c r="F45" s="29" t="n"/>
      <c r="G45" s="29" t="n"/>
      <c r="H45" s="31" t="n"/>
      <c r="I45" s="31" t="n"/>
      <c r="J45" s="57" t="n"/>
      <c r="K45" s="57" t="n"/>
      <c r="L45" s="58" t="n"/>
      <c r="M45" s="29" t="n"/>
      <c r="N45" s="34" t="n"/>
      <c r="O45" s="59">
        <f>IF(COUNTA($A45:$N45)=0,"",IF($B45="Yes",2*$J45*$H45,0))</f>
        <v/>
      </c>
      <c r="P45" s="59">
        <f>IF(COUNTA($A45:$N45)=0,"",IF($B45="Yes",MAX($I45-$H45,0)*$K45,0))</f>
        <v/>
      </c>
      <c r="Q45" s="59">
        <f>IF(COUNTA($A45:$N45)=0,"",IF($B45="Yes",$O45+$P45,0))</f>
        <v/>
      </c>
      <c r="R45" s="59">
        <f>IF(COUNTA($A45:$N45)=0,"",IF($B45="Yes",IFERROR($Q45/'Settings'!$B$7,0),0))</f>
        <v/>
      </c>
      <c r="S45" s="59">
        <f>IF(COUNTA($A45:$N45)=0,"",IF($B45="Yes",IFERROR($I45*'Settings'!$B$8/60,0),0))</f>
        <v/>
      </c>
      <c r="T45" s="59">
        <f>IF(COUNTA($A45:$N45)=0,"",IF($B45="Yes",$R45+$S45,0))</f>
        <v/>
      </c>
      <c r="U45" s="59">
        <f>IF(COUNTA($A45:$N45)=0,"",IF($B45="Yes",IFERROR($T45/$H45,0),0))</f>
        <v/>
      </c>
      <c r="V45" s="60">
        <f>IF(COUNTA($A45:$N45)=0,"",IF($B45="Yes",$I45*$L45,0))</f>
        <v/>
      </c>
      <c r="W45" s="59">
        <f>IF(COUNTA($A45:$N45)=0,"",IF($B45="Yes",IFERROR($Q45/'Settings'!$B$9,0),0))</f>
        <v/>
      </c>
      <c r="X45" s="60">
        <f>IF(COUNTA($A45:$N45)=0,"",IF($B45="Yes",$W45*'Settings'!$B$10,0))</f>
        <v/>
      </c>
      <c r="Y45" s="60">
        <f>IF(COUNTA($A45:$N45)=0,"",IF($B45="Yes",$Q45*'Settings'!$B$11,0))</f>
        <v/>
      </c>
      <c r="Z45" s="60">
        <f>IF(COUNTA($A45:$N45)=0,"",IF($B45="Yes",$T45*'Settings'!$B$12,0))</f>
        <v/>
      </c>
      <c r="AA45" s="60">
        <f>IF(COUNTA($A45:$N45)=0,"",IF($B45="Yes",$H45*'Settings'!$B$13,0))</f>
        <v/>
      </c>
      <c r="AB45" s="60">
        <f>IF(COUNTA($A45:$N45)=0,"",IF($B45="Yes",SUM($X45:$AA45),0))</f>
        <v/>
      </c>
      <c r="AC45" s="60">
        <f>IF(COUNTA($A45:$N45)=0,"",IF($B45="Yes",$V45-$AB45,0))</f>
        <v/>
      </c>
      <c r="AD45" s="61">
        <f>IF(COUNTA($A45:$N45)=0,"",IF($B45="Yes",IFERROR($AC45/$V45,0),0))</f>
        <v/>
      </c>
      <c r="AE45" s="59">
        <f>IF(COUNTA($A45:$N45)=0,"",IF($B45="Yes",IFERROR($I45/$H45,0),0))</f>
        <v/>
      </c>
      <c r="AF45" s="38">
        <f>IF(COUNTA($A45:$N45)=0,"",IF($B45="Yes",IFERROR($I45/$Q45,0),0))</f>
        <v/>
      </c>
      <c r="AG45" s="39">
        <f>IF(COUNTA($A45:$N45)=0,"",IF($B45&lt;&gt;"Yes","Not Included",IF(OR($U45&gt;'Settings'!$B$14,$J45&gt;'Settings'!$B$17),"Review","Within Capacity")))</f>
        <v/>
      </c>
      <c r="AH45" s="39">
        <f>IF(COUNTA($A45:$N45)=0,"",IF($B45&lt;&gt;"Yes","Not Included",IF($AD45&gt;='Settings'!$B$15,"Meets Target","Below Target")))</f>
        <v/>
      </c>
      <c r="AI45" s="39">
        <f>IF(COUNTA($A45:$N45)=0,"",IF($B45&lt;&gt;"Yes","Exclude",IF($AJ45&lt;&gt;"OK","Complete Inputs",IF($AG45="Review","Review Capacity/Distance",IF($AH45="Below Target","Review Pricing/Costs",IF($AF45&lt;'Settings'!$B$16,"Build Density","Recommended"))))))</f>
        <v/>
      </c>
      <c r="AJ45" s="39">
        <f>IF(COUNTA($A45:$N45)=0,"",IF($B45&lt;&gt;"Yes","Not Required",IF(COUNTIF($A$6:$A$205,$A45)&gt;1,"Duplicate Area ID",IF(OR($A45="",$C45="",$D45="",$E45="",$F45="",$G45="",$H45&lt;=0,$I45&lt;=0,$J45&lt;=0,$K45&lt;0,$L45&lt;=0,$M45="",LEN($D45)&lt;&gt;5,IFERROR(VALUE($D45),-1)&lt;0),"Complete Inputs","OK"))))</f>
        <v/>
      </c>
    </row>
    <row r="46" ht="20" customHeight="1">
      <c r="A46" s="29" t="n"/>
      <c r="B46" s="29" t="n"/>
      <c r="C46" s="29" t="n"/>
      <c r="D46" s="30" t="n"/>
      <c r="E46" s="29" t="n"/>
      <c r="F46" s="29" t="n"/>
      <c r="G46" s="29" t="n"/>
      <c r="H46" s="31" t="n"/>
      <c r="I46" s="31" t="n"/>
      <c r="J46" s="57" t="n"/>
      <c r="K46" s="57" t="n"/>
      <c r="L46" s="58" t="n"/>
      <c r="M46" s="29" t="n"/>
      <c r="N46" s="34" t="n"/>
      <c r="O46" s="59">
        <f>IF(COUNTA($A46:$N46)=0,"",IF($B46="Yes",2*$J46*$H46,0))</f>
        <v/>
      </c>
      <c r="P46" s="59">
        <f>IF(COUNTA($A46:$N46)=0,"",IF($B46="Yes",MAX($I46-$H46,0)*$K46,0))</f>
        <v/>
      </c>
      <c r="Q46" s="59">
        <f>IF(COUNTA($A46:$N46)=0,"",IF($B46="Yes",$O46+$P46,0))</f>
        <v/>
      </c>
      <c r="R46" s="59">
        <f>IF(COUNTA($A46:$N46)=0,"",IF($B46="Yes",IFERROR($Q46/'Settings'!$B$7,0),0))</f>
        <v/>
      </c>
      <c r="S46" s="59">
        <f>IF(COUNTA($A46:$N46)=0,"",IF($B46="Yes",IFERROR($I46*'Settings'!$B$8/60,0),0))</f>
        <v/>
      </c>
      <c r="T46" s="59">
        <f>IF(COUNTA($A46:$N46)=0,"",IF($B46="Yes",$R46+$S46,0))</f>
        <v/>
      </c>
      <c r="U46" s="59">
        <f>IF(COUNTA($A46:$N46)=0,"",IF($B46="Yes",IFERROR($T46/$H46,0),0))</f>
        <v/>
      </c>
      <c r="V46" s="60">
        <f>IF(COUNTA($A46:$N46)=0,"",IF($B46="Yes",$I46*$L46,0))</f>
        <v/>
      </c>
      <c r="W46" s="59">
        <f>IF(COUNTA($A46:$N46)=0,"",IF($B46="Yes",IFERROR($Q46/'Settings'!$B$9,0),0))</f>
        <v/>
      </c>
      <c r="X46" s="60">
        <f>IF(COUNTA($A46:$N46)=0,"",IF($B46="Yes",$W46*'Settings'!$B$10,0))</f>
        <v/>
      </c>
      <c r="Y46" s="60">
        <f>IF(COUNTA($A46:$N46)=0,"",IF($B46="Yes",$Q46*'Settings'!$B$11,0))</f>
        <v/>
      </c>
      <c r="Z46" s="60">
        <f>IF(COUNTA($A46:$N46)=0,"",IF($B46="Yes",$T46*'Settings'!$B$12,0))</f>
        <v/>
      </c>
      <c r="AA46" s="60">
        <f>IF(COUNTA($A46:$N46)=0,"",IF($B46="Yes",$H46*'Settings'!$B$13,0))</f>
        <v/>
      </c>
      <c r="AB46" s="60">
        <f>IF(COUNTA($A46:$N46)=0,"",IF($B46="Yes",SUM($X46:$AA46),0))</f>
        <v/>
      </c>
      <c r="AC46" s="60">
        <f>IF(COUNTA($A46:$N46)=0,"",IF($B46="Yes",$V46-$AB46,0))</f>
        <v/>
      </c>
      <c r="AD46" s="61">
        <f>IF(COUNTA($A46:$N46)=0,"",IF($B46="Yes",IFERROR($AC46/$V46,0),0))</f>
        <v/>
      </c>
      <c r="AE46" s="59">
        <f>IF(COUNTA($A46:$N46)=0,"",IF($B46="Yes",IFERROR($I46/$H46,0),0))</f>
        <v/>
      </c>
      <c r="AF46" s="38">
        <f>IF(COUNTA($A46:$N46)=0,"",IF($B46="Yes",IFERROR($I46/$Q46,0),0))</f>
        <v/>
      </c>
      <c r="AG46" s="39">
        <f>IF(COUNTA($A46:$N46)=0,"",IF($B46&lt;&gt;"Yes","Not Included",IF(OR($U46&gt;'Settings'!$B$14,$J46&gt;'Settings'!$B$17),"Review","Within Capacity")))</f>
        <v/>
      </c>
      <c r="AH46" s="39">
        <f>IF(COUNTA($A46:$N46)=0,"",IF($B46&lt;&gt;"Yes","Not Included",IF($AD46&gt;='Settings'!$B$15,"Meets Target","Below Target")))</f>
        <v/>
      </c>
      <c r="AI46" s="39">
        <f>IF(COUNTA($A46:$N46)=0,"",IF($B46&lt;&gt;"Yes","Exclude",IF($AJ46&lt;&gt;"OK","Complete Inputs",IF($AG46="Review","Review Capacity/Distance",IF($AH46="Below Target","Review Pricing/Costs",IF($AF46&lt;'Settings'!$B$16,"Build Density","Recommended"))))))</f>
        <v/>
      </c>
      <c r="AJ46" s="39">
        <f>IF(COUNTA($A46:$N46)=0,"",IF($B46&lt;&gt;"Yes","Not Required",IF(COUNTIF($A$6:$A$205,$A46)&gt;1,"Duplicate Area ID",IF(OR($A46="",$C46="",$D46="",$E46="",$F46="",$G46="",$H46&lt;=0,$I46&lt;=0,$J46&lt;=0,$K46&lt;0,$L46&lt;=0,$M46="",LEN($D46)&lt;&gt;5,IFERROR(VALUE($D46),-1)&lt;0),"Complete Inputs","OK"))))</f>
        <v/>
      </c>
    </row>
    <row r="47" ht="20" customHeight="1">
      <c r="A47" s="29" t="n"/>
      <c r="B47" s="29" t="n"/>
      <c r="C47" s="29" t="n"/>
      <c r="D47" s="30" t="n"/>
      <c r="E47" s="29" t="n"/>
      <c r="F47" s="29" t="n"/>
      <c r="G47" s="29" t="n"/>
      <c r="H47" s="31" t="n"/>
      <c r="I47" s="31" t="n"/>
      <c r="J47" s="57" t="n"/>
      <c r="K47" s="57" t="n"/>
      <c r="L47" s="58" t="n"/>
      <c r="M47" s="29" t="n"/>
      <c r="N47" s="34" t="n"/>
      <c r="O47" s="59">
        <f>IF(COUNTA($A47:$N47)=0,"",IF($B47="Yes",2*$J47*$H47,0))</f>
        <v/>
      </c>
      <c r="P47" s="59">
        <f>IF(COUNTA($A47:$N47)=0,"",IF($B47="Yes",MAX($I47-$H47,0)*$K47,0))</f>
        <v/>
      </c>
      <c r="Q47" s="59">
        <f>IF(COUNTA($A47:$N47)=0,"",IF($B47="Yes",$O47+$P47,0))</f>
        <v/>
      </c>
      <c r="R47" s="59">
        <f>IF(COUNTA($A47:$N47)=0,"",IF($B47="Yes",IFERROR($Q47/'Settings'!$B$7,0),0))</f>
        <v/>
      </c>
      <c r="S47" s="59">
        <f>IF(COUNTA($A47:$N47)=0,"",IF($B47="Yes",IFERROR($I47*'Settings'!$B$8/60,0),0))</f>
        <v/>
      </c>
      <c r="T47" s="59">
        <f>IF(COUNTA($A47:$N47)=0,"",IF($B47="Yes",$R47+$S47,0))</f>
        <v/>
      </c>
      <c r="U47" s="59">
        <f>IF(COUNTA($A47:$N47)=0,"",IF($B47="Yes",IFERROR($T47/$H47,0),0))</f>
        <v/>
      </c>
      <c r="V47" s="60">
        <f>IF(COUNTA($A47:$N47)=0,"",IF($B47="Yes",$I47*$L47,0))</f>
        <v/>
      </c>
      <c r="W47" s="59">
        <f>IF(COUNTA($A47:$N47)=0,"",IF($B47="Yes",IFERROR($Q47/'Settings'!$B$9,0),0))</f>
        <v/>
      </c>
      <c r="X47" s="60">
        <f>IF(COUNTA($A47:$N47)=0,"",IF($B47="Yes",$W47*'Settings'!$B$10,0))</f>
        <v/>
      </c>
      <c r="Y47" s="60">
        <f>IF(COUNTA($A47:$N47)=0,"",IF($B47="Yes",$Q47*'Settings'!$B$11,0))</f>
        <v/>
      </c>
      <c r="Z47" s="60">
        <f>IF(COUNTA($A47:$N47)=0,"",IF($B47="Yes",$T47*'Settings'!$B$12,0))</f>
        <v/>
      </c>
      <c r="AA47" s="60">
        <f>IF(COUNTA($A47:$N47)=0,"",IF($B47="Yes",$H47*'Settings'!$B$13,0))</f>
        <v/>
      </c>
      <c r="AB47" s="60">
        <f>IF(COUNTA($A47:$N47)=0,"",IF($B47="Yes",SUM($X47:$AA47),0))</f>
        <v/>
      </c>
      <c r="AC47" s="60">
        <f>IF(COUNTA($A47:$N47)=0,"",IF($B47="Yes",$V47-$AB47,0))</f>
        <v/>
      </c>
      <c r="AD47" s="61">
        <f>IF(COUNTA($A47:$N47)=0,"",IF($B47="Yes",IFERROR($AC47/$V47,0),0))</f>
        <v/>
      </c>
      <c r="AE47" s="59">
        <f>IF(COUNTA($A47:$N47)=0,"",IF($B47="Yes",IFERROR($I47/$H47,0),0))</f>
        <v/>
      </c>
      <c r="AF47" s="38">
        <f>IF(COUNTA($A47:$N47)=0,"",IF($B47="Yes",IFERROR($I47/$Q47,0),0))</f>
        <v/>
      </c>
      <c r="AG47" s="39">
        <f>IF(COUNTA($A47:$N47)=0,"",IF($B47&lt;&gt;"Yes","Not Included",IF(OR($U47&gt;'Settings'!$B$14,$J47&gt;'Settings'!$B$17),"Review","Within Capacity")))</f>
        <v/>
      </c>
      <c r="AH47" s="39">
        <f>IF(COUNTA($A47:$N47)=0,"",IF($B47&lt;&gt;"Yes","Not Included",IF($AD47&gt;='Settings'!$B$15,"Meets Target","Below Target")))</f>
        <v/>
      </c>
      <c r="AI47" s="39">
        <f>IF(COUNTA($A47:$N47)=0,"",IF($B47&lt;&gt;"Yes","Exclude",IF($AJ47&lt;&gt;"OK","Complete Inputs",IF($AG47="Review","Review Capacity/Distance",IF($AH47="Below Target","Review Pricing/Costs",IF($AF47&lt;'Settings'!$B$16,"Build Density","Recommended"))))))</f>
        <v/>
      </c>
      <c r="AJ47" s="39">
        <f>IF(COUNTA($A47:$N47)=0,"",IF($B47&lt;&gt;"Yes","Not Required",IF(COUNTIF($A$6:$A$205,$A47)&gt;1,"Duplicate Area ID",IF(OR($A47="",$C47="",$D47="",$E47="",$F47="",$G47="",$H47&lt;=0,$I47&lt;=0,$J47&lt;=0,$K47&lt;0,$L47&lt;=0,$M47="",LEN($D47)&lt;&gt;5,IFERROR(VALUE($D47),-1)&lt;0),"Complete Inputs","OK"))))</f>
        <v/>
      </c>
    </row>
    <row r="48" ht="20" customHeight="1">
      <c r="A48" s="29" t="n"/>
      <c r="B48" s="29" t="n"/>
      <c r="C48" s="29" t="n"/>
      <c r="D48" s="30" t="n"/>
      <c r="E48" s="29" t="n"/>
      <c r="F48" s="29" t="n"/>
      <c r="G48" s="29" t="n"/>
      <c r="H48" s="31" t="n"/>
      <c r="I48" s="31" t="n"/>
      <c r="J48" s="57" t="n"/>
      <c r="K48" s="57" t="n"/>
      <c r="L48" s="58" t="n"/>
      <c r="M48" s="29" t="n"/>
      <c r="N48" s="34" t="n"/>
      <c r="O48" s="59">
        <f>IF(COUNTA($A48:$N48)=0,"",IF($B48="Yes",2*$J48*$H48,0))</f>
        <v/>
      </c>
      <c r="P48" s="59">
        <f>IF(COUNTA($A48:$N48)=0,"",IF($B48="Yes",MAX($I48-$H48,0)*$K48,0))</f>
        <v/>
      </c>
      <c r="Q48" s="59">
        <f>IF(COUNTA($A48:$N48)=0,"",IF($B48="Yes",$O48+$P48,0))</f>
        <v/>
      </c>
      <c r="R48" s="59">
        <f>IF(COUNTA($A48:$N48)=0,"",IF($B48="Yes",IFERROR($Q48/'Settings'!$B$7,0),0))</f>
        <v/>
      </c>
      <c r="S48" s="59">
        <f>IF(COUNTA($A48:$N48)=0,"",IF($B48="Yes",IFERROR($I48*'Settings'!$B$8/60,0),0))</f>
        <v/>
      </c>
      <c r="T48" s="59">
        <f>IF(COUNTA($A48:$N48)=0,"",IF($B48="Yes",$R48+$S48,0))</f>
        <v/>
      </c>
      <c r="U48" s="59">
        <f>IF(COUNTA($A48:$N48)=0,"",IF($B48="Yes",IFERROR($T48/$H48,0),0))</f>
        <v/>
      </c>
      <c r="V48" s="60">
        <f>IF(COUNTA($A48:$N48)=0,"",IF($B48="Yes",$I48*$L48,0))</f>
        <v/>
      </c>
      <c r="W48" s="59">
        <f>IF(COUNTA($A48:$N48)=0,"",IF($B48="Yes",IFERROR($Q48/'Settings'!$B$9,0),0))</f>
        <v/>
      </c>
      <c r="X48" s="60">
        <f>IF(COUNTA($A48:$N48)=0,"",IF($B48="Yes",$W48*'Settings'!$B$10,0))</f>
        <v/>
      </c>
      <c r="Y48" s="60">
        <f>IF(COUNTA($A48:$N48)=0,"",IF($B48="Yes",$Q48*'Settings'!$B$11,0))</f>
        <v/>
      </c>
      <c r="Z48" s="60">
        <f>IF(COUNTA($A48:$N48)=0,"",IF($B48="Yes",$T48*'Settings'!$B$12,0))</f>
        <v/>
      </c>
      <c r="AA48" s="60">
        <f>IF(COUNTA($A48:$N48)=0,"",IF($B48="Yes",$H48*'Settings'!$B$13,0))</f>
        <v/>
      </c>
      <c r="AB48" s="60">
        <f>IF(COUNTA($A48:$N48)=0,"",IF($B48="Yes",SUM($X48:$AA48),0))</f>
        <v/>
      </c>
      <c r="AC48" s="60">
        <f>IF(COUNTA($A48:$N48)=0,"",IF($B48="Yes",$V48-$AB48,0))</f>
        <v/>
      </c>
      <c r="AD48" s="61">
        <f>IF(COUNTA($A48:$N48)=0,"",IF($B48="Yes",IFERROR($AC48/$V48,0),0))</f>
        <v/>
      </c>
      <c r="AE48" s="59">
        <f>IF(COUNTA($A48:$N48)=0,"",IF($B48="Yes",IFERROR($I48/$H48,0),0))</f>
        <v/>
      </c>
      <c r="AF48" s="38">
        <f>IF(COUNTA($A48:$N48)=0,"",IF($B48="Yes",IFERROR($I48/$Q48,0),0))</f>
        <v/>
      </c>
      <c r="AG48" s="39">
        <f>IF(COUNTA($A48:$N48)=0,"",IF($B48&lt;&gt;"Yes","Not Included",IF(OR($U48&gt;'Settings'!$B$14,$J48&gt;'Settings'!$B$17),"Review","Within Capacity")))</f>
        <v/>
      </c>
      <c r="AH48" s="39">
        <f>IF(COUNTA($A48:$N48)=0,"",IF($B48&lt;&gt;"Yes","Not Included",IF($AD48&gt;='Settings'!$B$15,"Meets Target","Below Target")))</f>
        <v/>
      </c>
      <c r="AI48" s="39">
        <f>IF(COUNTA($A48:$N48)=0,"",IF($B48&lt;&gt;"Yes","Exclude",IF($AJ48&lt;&gt;"OK","Complete Inputs",IF($AG48="Review","Review Capacity/Distance",IF($AH48="Below Target","Review Pricing/Costs",IF($AF48&lt;'Settings'!$B$16,"Build Density","Recommended"))))))</f>
        <v/>
      </c>
      <c r="AJ48" s="39">
        <f>IF(COUNTA($A48:$N48)=0,"",IF($B48&lt;&gt;"Yes","Not Required",IF(COUNTIF($A$6:$A$205,$A48)&gt;1,"Duplicate Area ID",IF(OR($A48="",$C48="",$D48="",$E48="",$F48="",$G48="",$H48&lt;=0,$I48&lt;=0,$J48&lt;=0,$K48&lt;0,$L48&lt;=0,$M48="",LEN($D48)&lt;&gt;5,IFERROR(VALUE($D48),-1)&lt;0),"Complete Inputs","OK"))))</f>
        <v/>
      </c>
    </row>
    <row r="49" ht="20" customHeight="1">
      <c r="A49" s="29" t="n"/>
      <c r="B49" s="29" t="n"/>
      <c r="C49" s="29" t="n"/>
      <c r="D49" s="30" t="n"/>
      <c r="E49" s="29" t="n"/>
      <c r="F49" s="29" t="n"/>
      <c r="G49" s="29" t="n"/>
      <c r="H49" s="31" t="n"/>
      <c r="I49" s="31" t="n"/>
      <c r="J49" s="57" t="n"/>
      <c r="K49" s="57" t="n"/>
      <c r="L49" s="58" t="n"/>
      <c r="M49" s="29" t="n"/>
      <c r="N49" s="34" t="n"/>
      <c r="O49" s="59">
        <f>IF(COUNTA($A49:$N49)=0,"",IF($B49="Yes",2*$J49*$H49,0))</f>
        <v/>
      </c>
      <c r="P49" s="59">
        <f>IF(COUNTA($A49:$N49)=0,"",IF($B49="Yes",MAX($I49-$H49,0)*$K49,0))</f>
        <v/>
      </c>
      <c r="Q49" s="59">
        <f>IF(COUNTA($A49:$N49)=0,"",IF($B49="Yes",$O49+$P49,0))</f>
        <v/>
      </c>
      <c r="R49" s="59">
        <f>IF(COUNTA($A49:$N49)=0,"",IF($B49="Yes",IFERROR($Q49/'Settings'!$B$7,0),0))</f>
        <v/>
      </c>
      <c r="S49" s="59">
        <f>IF(COUNTA($A49:$N49)=0,"",IF($B49="Yes",IFERROR($I49*'Settings'!$B$8/60,0),0))</f>
        <v/>
      </c>
      <c r="T49" s="59">
        <f>IF(COUNTA($A49:$N49)=0,"",IF($B49="Yes",$R49+$S49,0))</f>
        <v/>
      </c>
      <c r="U49" s="59">
        <f>IF(COUNTA($A49:$N49)=0,"",IF($B49="Yes",IFERROR($T49/$H49,0),0))</f>
        <v/>
      </c>
      <c r="V49" s="60">
        <f>IF(COUNTA($A49:$N49)=0,"",IF($B49="Yes",$I49*$L49,0))</f>
        <v/>
      </c>
      <c r="W49" s="59">
        <f>IF(COUNTA($A49:$N49)=0,"",IF($B49="Yes",IFERROR($Q49/'Settings'!$B$9,0),0))</f>
        <v/>
      </c>
      <c r="X49" s="60">
        <f>IF(COUNTA($A49:$N49)=0,"",IF($B49="Yes",$W49*'Settings'!$B$10,0))</f>
        <v/>
      </c>
      <c r="Y49" s="60">
        <f>IF(COUNTA($A49:$N49)=0,"",IF($B49="Yes",$Q49*'Settings'!$B$11,0))</f>
        <v/>
      </c>
      <c r="Z49" s="60">
        <f>IF(COUNTA($A49:$N49)=0,"",IF($B49="Yes",$T49*'Settings'!$B$12,0))</f>
        <v/>
      </c>
      <c r="AA49" s="60">
        <f>IF(COUNTA($A49:$N49)=0,"",IF($B49="Yes",$H49*'Settings'!$B$13,0))</f>
        <v/>
      </c>
      <c r="AB49" s="60">
        <f>IF(COUNTA($A49:$N49)=0,"",IF($B49="Yes",SUM($X49:$AA49),0))</f>
        <v/>
      </c>
      <c r="AC49" s="60">
        <f>IF(COUNTA($A49:$N49)=0,"",IF($B49="Yes",$V49-$AB49,0))</f>
        <v/>
      </c>
      <c r="AD49" s="61">
        <f>IF(COUNTA($A49:$N49)=0,"",IF($B49="Yes",IFERROR($AC49/$V49,0),0))</f>
        <v/>
      </c>
      <c r="AE49" s="59">
        <f>IF(COUNTA($A49:$N49)=0,"",IF($B49="Yes",IFERROR($I49/$H49,0),0))</f>
        <v/>
      </c>
      <c r="AF49" s="38">
        <f>IF(COUNTA($A49:$N49)=0,"",IF($B49="Yes",IFERROR($I49/$Q49,0),0))</f>
        <v/>
      </c>
      <c r="AG49" s="39">
        <f>IF(COUNTA($A49:$N49)=0,"",IF($B49&lt;&gt;"Yes","Not Included",IF(OR($U49&gt;'Settings'!$B$14,$J49&gt;'Settings'!$B$17),"Review","Within Capacity")))</f>
        <v/>
      </c>
      <c r="AH49" s="39">
        <f>IF(COUNTA($A49:$N49)=0,"",IF($B49&lt;&gt;"Yes","Not Included",IF($AD49&gt;='Settings'!$B$15,"Meets Target","Below Target")))</f>
        <v/>
      </c>
      <c r="AI49" s="39">
        <f>IF(COUNTA($A49:$N49)=0,"",IF($B49&lt;&gt;"Yes","Exclude",IF($AJ49&lt;&gt;"OK","Complete Inputs",IF($AG49="Review","Review Capacity/Distance",IF($AH49="Below Target","Review Pricing/Costs",IF($AF49&lt;'Settings'!$B$16,"Build Density","Recommended"))))))</f>
        <v/>
      </c>
      <c r="AJ49" s="39">
        <f>IF(COUNTA($A49:$N49)=0,"",IF($B49&lt;&gt;"Yes","Not Required",IF(COUNTIF($A$6:$A$205,$A49)&gt;1,"Duplicate Area ID",IF(OR($A49="",$C49="",$D49="",$E49="",$F49="",$G49="",$H49&lt;=0,$I49&lt;=0,$J49&lt;=0,$K49&lt;0,$L49&lt;=0,$M49="",LEN($D49)&lt;&gt;5,IFERROR(VALUE($D49),-1)&lt;0),"Complete Inputs","OK"))))</f>
        <v/>
      </c>
    </row>
    <row r="50" ht="20" customHeight="1">
      <c r="A50" s="29" t="n"/>
      <c r="B50" s="29" t="n"/>
      <c r="C50" s="29" t="n"/>
      <c r="D50" s="30" t="n"/>
      <c r="E50" s="29" t="n"/>
      <c r="F50" s="29" t="n"/>
      <c r="G50" s="29" t="n"/>
      <c r="H50" s="31" t="n"/>
      <c r="I50" s="31" t="n"/>
      <c r="J50" s="57" t="n"/>
      <c r="K50" s="57" t="n"/>
      <c r="L50" s="58" t="n"/>
      <c r="M50" s="29" t="n"/>
      <c r="N50" s="34" t="n"/>
      <c r="O50" s="59">
        <f>IF(COUNTA($A50:$N50)=0,"",IF($B50="Yes",2*$J50*$H50,0))</f>
        <v/>
      </c>
      <c r="P50" s="59">
        <f>IF(COUNTA($A50:$N50)=0,"",IF($B50="Yes",MAX($I50-$H50,0)*$K50,0))</f>
        <v/>
      </c>
      <c r="Q50" s="59">
        <f>IF(COUNTA($A50:$N50)=0,"",IF($B50="Yes",$O50+$P50,0))</f>
        <v/>
      </c>
      <c r="R50" s="59">
        <f>IF(COUNTA($A50:$N50)=0,"",IF($B50="Yes",IFERROR($Q50/'Settings'!$B$7,0),0))</f>
        <v/>
      </c>
      <c r="S50" s="59">
        <f>IF(COUNTA($A50:$N50)=0,"",IF($B50="Yes",IFERROR($I50*'Settings'!$B$8/60,0),0))</f>
        <v/>
      </c>
      <c r="T50" s="59">
        <f>IF(COUNTA($A50:$N50)=0,"",IF($B50="Yes",$R50+$S50,0))</f>
        <v/>
      </c>
      <c r="U50" s="59">
        <f>IF(COUNTA($A50:$N50)=0,"",IF($B50="Yes",IFERROR($T50/$H50,0),0))</f>
        <v/>
      </c>
      <c r="V50" s="60">
        <f>IF(COUNTA($A50:$N50)=0,"",IF($B50="Yes",$I50*$L50,0))</f>
        <v/>
      </c>
      <c r="W50" s="59">
        <f>IF(COUNTA($A50:$N50)=0,"",IF($B50="Yes",IFERROR($Q50/'Settings'!$B$9,0),0))</f>
        <v/>
      </c>
      <c r="X50" s="60">
        <f>IF(COUNTA($A50:$N50)=0,"",IF($B50="Yes",$W50*'Settings'!$B$10,0))</f>
        <v/>
      </c>
      <c r="Y50" s="60">
        <f>IF(COUNTA($A50:$N50)=0,"",IF($B50="Yes",$Q50*'Settings'!$B$11,0))</f>
        <v/>
      </c>
      <c r="Z50" s="60">
        <f>IF(COUNTA($A50:$N50)=0,"",IF($B50="Yes",$T50*'Settings'!$B$12,0))</f>
        <v/>
      </c>
      <c r="AA50" s="60">
        <f>IF(COUNTA($A50:$N50)=0,"",IF($B50="Yes",$H50*'Settings'!$B$13,0))</f>
        <v/>
      </c>
      <c r="AB50" s="60">
        <f>IF(COUNTA($A50:$N50)=0,"",IF($B50="Yes",SUM($X50:$AA50),0))</f>
        <v/>
      </c>
      <c r="AC50" s="60">
        <f>IF(COUNTA($A50:$N50)=0,"",IF($B50="Yes",$V50-$AB50,0))</f>
        <v/>
      </c>
      <c r="AD50" s="61">
        <f>IF(COUNTA($A50:$N50)=0,"",IF($B50="Yes",IFERROR($AC50/$V50,0),0))</f>
        <v/>
      </c>
      <c r="AE50" s="59">
        <f>IF(COUNTA($A50:$N50)=0,"",IF($B50="Yes",IFERROR($I50/$H50,0),0))</f>
        <v/>
      </c>
      <c r="AF50" s="38">
        <f>IF(COUNTA($A50:$N50)=0,"",IF($B50="Yes",IFERROR($I50/$Q50,0),0))</f>
        <v/>
      </c>
      <c r="AG50" s="39">
        <f>IF(COUNTA($A50:$N50)=0,"",IF($B50&lt;&gt;"Yes","Not Included",IF(OR($U50&gt;'Settings'!$B$14,$J50&gt;'Settings'!$B$17),"Review","Within Capacity")))</f>
        <v/>
      </c>
      <c r="AH50" s="39">
        <f>IF(COUNTA($A50:$N50)=0,"",IF($B50&lt;&gt;"Yes","Not Included",IF($AD50&gt;='Settings'!$B$15,"Meets Target","Below Target")))</f>
        <v/>
      </c>
      <c r="AI50" s="39">
        <f>IF(COUNTA($A50:$N50)=0,"",IF($B50&lt;&gt;"Yes","Exclude",IF($AJ50&lt;&gt;"OK","Complete Inputs",IF($AG50="Review","Review Capacity/Distance",IF($AH50="Below Target","Review Pricing/Costs",IF($AF50&lt;'Settings'!$B$16,"Build Density","Recommended"))))))</f>
        <v/>
      </c>
      <c r="AJ50" s="39">
        <f>IF(COUNTA($A50:$N50)=0,"",IF($B50&lt;&gt;"Yes","Not Required",IF(COUNTIF($A$6:$A$205,$A50)&gt;1,"Duplicate Area ID",IF(OR($A50="",$C50="",$D50="",$E50="",$F50="",$G50="",$H50&lt;=0,$I50&lt;=0,$J50&lt;=0,$K50&lt;0,$L50&lt;=0,$M50="",LEN($D50)&lt;&gt;5,IFERROR(VALUE($D50),-1)&lt;0),"Complete Inputs","OK"))))</f>
        <v/>
      </c>
    </row>
    <row r="51" ht="20" customHeight="1">
      <c r="A51" s="29" t="n"/>
      <c r="B51" s="29" t="n"/>
      <c r="C51" s="29" t="n"/>
      <c r="D51" s="30" t="n"/>
      <c r="E51" s="29" t="n"/>
      <c r="F51" s="29" t="n"/>
      <c r="G51" s="29" t="n"/>
      <c r="H51" s="31" t="n"/>
      <c r="I51" s="31" t="n"/>
      <c r="J51" s="57" t="n"/>
      <c r="K51" s="57" t="n"/>
      <c r="L51" s="58" t="n"/>
      <c r="M51" s="29" t="n"/>
      <c r="N51" s="34" t="n"/>
      <c r="O51" s="59">
        <f>IF(COUNTA($A51:$N51)=0,"",IF($B51="Yes",2*$J51*$H51,0))</f>
        <v/>
      </c>
      <c r="P51" s="59">
        <f>IF(COUNTA($A51:$N51)=0,"",IF($B51="Yes",MAX($I51-$H51,0)*$K51,0))</f>
        <v/>
      </c>
      <c r="Q51" s="59">
        <f>IF(COUNTA($A51:$N51)=0,"",IF($B51="Yes",$O51+$P51,0))</f>
        <v/>
      </c>
      <c r="R51" s="59">
        <f>IF(COUNTA($A51:$N51)=0,"",IF($B51="Yes",IFERROR($Q51/'Settings'!$B$7,0),0))</f>
        <v/>
      </c>
      <c r="S51" s="59">
        <f>IF(COUNTA($A51:$N51)=0,"",IF($B51="Yes",IFERROR($I51*'Settings'!$B$8/60,0),0))</f>
        <v/>
      </c>
      <c r="T51" s="59">
        <f>IF(COUNTA($A51:$N51)=0,"",IF($B51="Yes",$R51+$S51,0))</f>
        <v/>
      </c>
      <c r="U51" s="59">
        <f>IF(COUNTA($A51:$N51)=0,"",IF($B51="Yes",IFERROR($T51/$H51,0),0))</f>
        <v/>
      </c>
      <c r="V51" s="60">
        <f>IF(COUNTA($A51:$N51)=0,"",IF($B51="Yes",$I51*$L51,0))</f>
        <v/>
      </c>
      <c r="W51" s="59">
        <f>IF(COUNTA($A51:$N51)=0,"",IF($B51="Yes",IFERROR($Q51/'Settings'!$B$9,0),0))</f>
        <v/>
      </c>
      <c r="X51" s="60">
        <f>IF(COUNTA($A51:$N51)=0,"",IF($B51="Yes",$W51*'Settings'!$B$10,0))</f>
        <v/>
      </c>
      <c r="Y51" s="60">
        <f>IF(COUNTA($A51:$N51)=0,"",IF($B51="Yes",$Q51*'Settings'!$B$11,0))</f>
        <v/>
      </c>
      <c r="Z51" s="60">
        <f>IF(COUNTA($A51:$N51)=0,"",IF($B51="Yes",$T51*'Settings'!$B$12,0))</f>
        <v/>
      </c>
      <c r="AA51" s="60">
        <f>IF(COUNTA($A51:$N51)=0,"",IF($B51="Yes",$H51*'Settings'!$B$13,0))</f>
        <v/>
      </c>
      <c r="AB51" s="60">
        <f>IF(COUNTA($A51:$N51)=0,"",IF($B51="Yes",SUM($X51:$AA51),0))</f>
        <v/>
      </c>
      <c r="AC51" s="60">
        <f>IF(COUNTA($A51:$N51)=0,"",IF($B51="Yes",$V51-$AB51,0))</f>
        <v/>
      </c>
      <c r="AD51" s="61">
        <f>IF(COUNTA($A51:$N51)=0,"",IF($B51="Yes",IFERROR($AC51/$V51,0),0))</f>
        <v/>
      </c>
      <c r="AE51" s="59">
        <f>IF(COUNTA($A51:$N51)=0,"",IF($B51="Yes",IFERROR($I51/$H51,0),0))</f>
        <v/>
      </c>
      <c r="AF51" s="38">
        <f>IF(COUNTA($A51:$N51)=0,"",IF($B51="Yes",IFERROR($I51/$Q51,0),0))</f>
        <v/>
      </c>
      <c r="AG51" s="39">
        <f>IF(COUNTA($A51:$N51)=0,"",IF($B51&lt;&gt;"Yes","Not Included",IF(OR($U51&gt;'Settings'!$B$14,$J51&gt;'Settings'!$B$17),"Review","Within Capacity")))</f>
        <v/>
      </c>
      <c r="AH51" s="39">
        <f>IF(COUNTA($A51:$N51)=0,"",IF($B51&lt;&gt;"Yes","Not Included",IF($AD51&gt;='Settings'!$B$15,"Meets Target","Below Target")))</f>
        <v/>
      </c>
      <c r="AI51" s="39">
        <f>IF(COUNTA($A51:$N51)=0,"",IF($B51&lt;&gt;"Yes","Exclude",IF($AJ51&lt;&gt;"OK","Complete Inputs",IF($AG51="Review","Review Capacity/Distance",IF($AH51="Below Target","Review Pricing/Costs",IF($AF51&lt;'Settings'!$B$16,"Build Density","Recommended"))))))</f>
        <v/>
      </c>
      <c r="AJ51" s="39">
        <f>IF(COUNTA($A51:$N51)=0,"",IF($B51&lt;&gt;"Yes","Not Required",IF(COUNTIF($A$6:$A$205,$A51)&gt;1,"Duplicate Area ID",IF(OR($A51="",$C51="",$D51="",$E51="",$F51="",$G51="",$H51&lt;=0,$I51&lt;=0,$J51&lt;=0,$K51&lt;0,$L51&lt;=0,$M51="",LEN($D51)&lt;&gt;5,IFERROR(VALUE($D51),-1)&lt;0),"Complete Inputs","OK"))))</f>
        <v/>
      </c>
    </row>
    <row r="52" ht="20" customHeight="1">
      <c r="A52" s="29" t="n"/>
      <c r="B52" s="29" t="n"/>
      <c r="C52" s="29" t="n"/>
      <c r="D52" s="30" t="n"/>
      <c r="E52" s="29" t="n"/>
      <c r="F52" s="29" t="n"/>
      <c r="G52" s="29" t="n"/>
      <c r="H52" s="31" t="n"/>
      <c r="I52" s="31" t="n"/>
      <c r="J52" s="57" t="n"/>
      <c r="K52" s="57" t="n"/>
      <c r="L52" s="58" t="n"/>
      <c r="M52" s="29" t="n"/>
      <c r="N52" s="34" t="n"/>
      <c r="O52" s="59">
        <f>IF(COUNTA($A52:$N52)=0,"",IF($B52="Yes",2*$J52*$H52,0))</f>
        <v/>
      </c>
      <c r="P52" s="59">
        <f>IF(COUNTA($A52:$N52)=0,"",IF($B52="Yes",MAX($I52-$H52,0)*$K52,0))</f>
        <v/>
      </c>
      <c r="Q52" s="59">
        <f>IF(COUNTA($A52:$N52)=0,"",IF($B52="Yes",$O52+$P52,0))</f>
        <v/>
      </c>
      <c r="R52" s="59">
        <f>IF(COUNTA($A52:$N52)=0,"",IF($B52="Yes",IFERROR($Q52/'Settings'!$B$7,0),0))</f>
        <v/>
      </c>
      <c r="S52" s="59">
        <f>IF(COUNTA($A52:$N52)=0,"",IF($B52="Yes",IFERROR($I52*'Settings'!$B$8/60,0),0))</f>
        <v/>
      </c>
      <c r="T52" s="59">
        <f>IF(COUNTA($A52:$N52)=0,"",IF($B52="Yes",$R52+$S52,0))</f>
        <v/>
      </c>
      <c r="U52" s="59">
        <f>IF(COUNTA($A52:$N52)=0,"",IF($B52="Yes",IFERROR($T52/$H52,0),0))</f>
        <v/>
      </c>
      <c r="V52" s="60">
        <f>IF(COUNTA($A52:$N52)=0,"",IF($B52="Yes",$I52*$L52,0))</f>
        <v/>
      </c>
      <c r="W52" s="59">
        <f>IF(COUNTA($A52:$N52)=0,"",IF($B52="Yes",IFERROR($Q52/'Settings'!$B$9,0),0))</f>
        <v/>
      </c>
      <c r="X52" s="60">
        <f>IF(COUNTA($A52:$N52)=0,"",IF($B52="Yes",$W52*'Settings'!$B$10,0))</f>
        <v/>
      </c>
      <c r="Y52" s="60">
        <f>IF(COUNTA($A52:$N52)=0,"",IF($B52="Yes",$Q52*'Settings'!$B$11,0))</f>
        <v/>
      </c>
      <c r="Z52" s="60">
        <f>IF(COUNTA($A52:$N52)=0,"",IF($B52="Yes",$T52*'Settings'!$B$12,0))</f>
        <v/>
      </c>
      <c r="AA52" s="60">
        <f>IF(COUNTA($A52:$N52)=0,"",IF($B52="Yes",$H52*'Settings'!$B$13,0))</f>
        <v/>
      </c>
      <c r="AB52" s="60">
        <f>IF(COUNTA($A52:$N52)=0,"",IF($B52="Yes",SUM($X52:$AA52),0))</f>
        <v/>
      </c>
      <c r="AC52" s="60">
        <f>IF(COUNTA($A52:$N52)=0,"",IF($B52="Yes",$V52-$AB52,0))</f>
        <v/>
      </c>
      <c r="AD52" s="61">
        <f>IF(COUNTA($A52:$N52)=0,"",IF($B52="Yes",IFERROR($AC52/$V52,0),0))</f>
        <v/>
      </c>
      <c r="AE52" s="59">
        <f>IF(COUNTA($A52:$N52)=0,"",IF($B52="Yes",IFERROR($I52/$H52,0),0))</f>
        <v/>
      </c>
      <c r="AF52" s="38">
        <f>IF(COUNTA($A52:$N52)=0,"",IF($B52="Yes",IFERROR($I52/$Q52,0),0))</f>
        <v/>
      </c>
      <c r="AG52" s="39">
        <f>IF(COUNTA($A52:$N52)=0,"",IF($B52&lt;&gt;"Yes","Not Included",IF(OR($U52&gt;'Settings'!$B$14,$J52&gt;'Settings'!$B$17),"Review","Within Capacity")))</f>
        <v/>
      </c>
      <c r="AH52" s="39">
        <f>IF(COUNTA($A52:$N52)=0,"",IF($B52&lt;&gt;"Yes","Not Included",IF($AD52&gt;='Settings'!$B$15,"Meets Target","Below Target")))</f>
        <v/>
      </c>
      <c r="AI52" s="39">
        <f>IF(COUNTA($A52:$N52)=0,"",IF($B52&lt;&gt;"Yes","Exclude",IF($AJ52&lt;&gt;"OK","Complete Inputs",IF($AG52="Review","Review Capacity/Distance",IF($AH52="Below Target","Review Pricing/Costs",IF($AF52&lt;'Settings'!$B$16,"Build Density","Recommended"))))))</f>
        <v/>
      </c>
      <c r="AJ52" s="39">
        <f>IF(COUNTA($A52:$N52)=0,"",IF($B52&lt;&gt;"Yes","Not Required",IF(COUNTIF($A$6:$A$205,$A52)&gt;1,"Duplicate Area ID",IF(OR($A52="",$C52="",$D52="",$E52="",$F52="",$G52="",$H52&lt;=0,$I52&lt;=0,$J52&lt;=0,$K52&lt;0,$L52&lt;=0,$M52="",LEN($D52)&lt;&gt;5,IFERROR(VALUE($D52),-1)&lt;0),"Complete Inputs","OK"))))</f>
        <v/>
      </c>
    </row>
    <row r="53" ht="20" customHeight="1">
      <c r="A53" s="29" t="n"/>
      <c r="B53" s="29" t="n"/>
      <c r="C53" s="29" t="n"/>
      <c r="D53" s="30" t="n"/>
      <c r="E53" s="29" t="n"/>
      <c r="F53" s="29" t="n"/>
      <c r="G53" s="29" t="n"/>
      <c r="H53" s="31" t="n"/>
      <c r="I53" s="31" t="n"/>
      <c r="J53" s="57" t="n"/>
      <c r="K53" s="57" t="n"/>
      <c r="L53" s="58" t="n"/>
      <c r="M53" s="29" t="n"/>
      <c r="N53" s="34" t="n"/>
      <c r="O53" s="59">
        <f>IF(COUNTA($A53:$N53)=0,"",IF($B53="Yes",2*$J53*$H53,0))</f>
        <v/>
      </c>
      <c r="P53" s="59">
        <f>IF(COUNTA($A53:$N53)=0,"",IF($B53="Yes",MAX($I53-$H53,0)*$K53,0))</f>
        <v/>
      </c>
      <c r="Q53" s="59">
        <f>IF(COUNTA($A53:$N53)=0,"",IF($B53="Yes",$O53+$P53,0))</f>
        <v/>
      </c>
      <c r="R53" s="59">
        <f>IF(COUNTA($A53:$N53)=0,"",IF($B53="Yes",IFERROR($Q53/'Settings'!$B$7,0),0))</f>
        <v/>
      </c>
      <c r="S53" s="59">
        <f>IF(COUNTA($A53:$N53)=0,"",IF($B53="Yes",IFERROR($I53*'Settings'!$B$8/60,0),0))</f>
        <v/>
      </c>
      <c r="T53" s="59">
        <f>IF(COUNTA($A53:$N53)=0,"",IF($B53="Yes",$R53+$S53,0))</f>
        <v/>
      </c>
      <c r="U53" s="59">
        <f>IF(COUNTA($A53:$N53)=0,"",IF($B53="Yes",IFERROR($T53/$H53,0),0))</f>
        <v/>
      </c>
      <c r="V53" s="60">
        <f>IF(COUNTA($A53:$N53)=0,"",IF($B53="Yes",$I53*$L53,0))</f>
        <v/>
      </c>
      <c r="W53" s="59">
        <f>IF(COUNTA($A53:$N53)=0,"",IF($B53="Yes",IFERROR($Q53/'Settings'!$B$9,0),0))</f>
        <v/>
      </c>
      <c r="X53" s="60">
        <f>IF(COUNTA($A53:$N53)=0,"",IF($B53="Yes",$W53*'Settings'!$B$10,0))</f>
        <v/>
      </c>
      <c r="Y53" s="60">
        <f>IF(COUNTA($A53:$N53)=0,"",IF($B53="Yes",$Q53*'Settings'!$B$11,0))</f>
        <v/>
      </c>
      <c r="Z53" s="60">
        <f>IF(COUNTA($A53:$N53)=0,"",IF($B53="Yes",$T53*'Settings'!$B$12,0))</f>
        <v/>
      </c>
      <c r="AA53" s="60">
        <f>IF(COUNTA($A53:$N53)=0,"",IF($B53="Yes",$H53*'Settings'!$B$13,0))</f>
        <v/>
      </c>
      <c r="AB53" s="60">
        <f>IF(COUNTA($A53:$N53)=0,"",IF($B53="Yes",SUM($X53:$AA53),0))</f>
        <v/>
      </c>
      <c r="AC53" s="60">
        <f>IF(COUNTA($A53:$N53)=0,"",IF($B53="Yes",$V53-$AB53,0))</f>
        <v/>
      </c>
      <c r="AD53" s="61">
        <f>IF(COUNTA($A53:$N53)=0,"",IF($B53="Yes",IFERROR($AC53/$V53,0),0))</f>
        <v/>
      </c>
      <c r="AE53" s="59">
        <f>IF(COUNTA($A53:$N53)=0,"",IF($B53="Yes",IFERROR($I53/$H53,0),0))</f>
        <v/>
      </c>
      <c r="AF53" s="38">
        <f>IF(COUNTA($A53:$N53)=0,"",IF($B53="Yes",IFERROR($I53/$Q53,0),0))</f>
        <v/>
      </c>
      <c r="AG53" s="39">
        <f>IF(COUNTA($A53:$N53)=0,"",IF($B53&lt;&gt;"Yes","Not Included",IF(OR($U53&gt;'Settings'!$B$14,$J53&gt;'Settings'!$B$17),"Review","Within Capacity")))</f>
        <v/>
      </c>
      <c r="AH53" s="39">
        <f>IF(COUNTA($A53:$N53)=0,"",IF($B53&lt;&gt;"Yes","Not Included",IF($AD53&gt;='Settings'!$B$15,"Meets Target","Below Target")))</f>
        <v/>
      </c>
      <c r="AI53" s="39">
        <f>IF(COUNTA($A53:$N53)=0,"",IF($B53&lt;&gt;"Yes","Exclude",IF($AJ53&lt;&gt;"OK","Complete Inputs",IF($AG53="Review","Review Capacity/Distance",IF($AH53="Below Target","Review Pricing/Costs",IF($AF53&lt;'Settings'!$B$16,"Build Density","Recommended"))))))</f>
        <v/>
      </c>
      <c r="AJ53" s="39">
        <f>IF(COUNTA($A53:$N53)=0,"",IF($B53&lt;&gt;"Yes","Not Required",IF(COUNTIF($A$6:$A$205,$A53)&gt;1,"Duplicate Area ID",IF(OR($A53="",$C53="",$D53="",$E53="",$F53="",$G53="",$H53&lt;=0,$I53&lt;=0,$J53&lt;=0,$K53&lt;0,$L53&lt;=0,$M53="",LEN($D53)&lt;&gt;5,IFERROR(VALUE($D53),-1)&lt;0),"Complete Inputs","OK"))))</f>
        <v/>
      </c>
    </row>
    <row r="54" ht="20" customHeight="1">
      <c r="A54" s="29" t="n"/>
      <c r="B54" s="29" t="n"/>
      <c r="C54" s="29" t="n"/>
      <c r="D54" s="30" t="n"/>
      <c r="E54" s="29" t="n"/>
      <c r="F54" s="29" t="n"/>
      <c r="G54" s="29" t="n"/>
      <c r="H54" s="31" t="n"/>
      <c r="I54" s="31" t="n"/>
      <c r="J54" s="57" t="n"/>
      <c r="K54" s="57" t="n"/>
      <c r="L54" s="58" t="n"/>
      <c r="M54" s="29" t="n"/>
      <c r="N54" s="34" t="n"/>
      <c r="O54" s="59">
        <f>IF(COUNTA($A54:$N54)=0,"",IF($B54="Yes",2*$J54*$H54,0))</f>
        <v/>
      </c>
      <c r="P54" s="59">
        <f>IF(COUNTA($A54:$N54)=0,"",IF($B54="Yes",MAX($I54-$H54,0)*$K54,0))</f>
        <v/>
      </c>
      <c r="Q54" s="59">
        <f>IF(COUNTA($A54:$N54)=0,"",IF($B54="Yes",$O54+$P54,0))</f>
        <v/>
      </c>
      <c r="R54" s="59">
        <f>IF(COUNTA($A54:$N54)=0,"",IF($B54="Yes",IFERROR($Q54/'Settings'!$B$7,0),0))</f>
        <v/>
      </c>
      <c r="S54" s="59">
        <f>IF(COUNTA($A54:$N54)=0,"",IF($B54="Yes",IFERROR($I54*'Settings'!$B$8/60,0),0))</f>
        <v/>
      </c>
      <c r="T54" s="59">
        <f>IF(COUNTA($A54:$N54)=0,"",IF($B54="Yes",$R54+$S54,0))</f>
        <v/>
      </c>
      <c r="U54" s="59">
        <f>IF(COUNTA($A54:$N54)=0,"",IF($B54="Yes",IFERROR($T54/$H54,0),0))</f>
        <v/>
      </c>
      <c r="V54" s="60">
        <f>IF(COUNTA($A54:$N54)=0,"",IF($B54="Yes",$I54*$L54,0))</f>
        <v/>
      </c>
      <c r="W54" s="59">
        <f>IF(COUNTA($A54:$N54)=0,"",IF($B54="Yes",IFERROR($Q54/'Settings'!$B$9,0),0))</f>
        <v/>
      </c>
      <c r="X54" s="60">
        <f>IF(COUNTA($A54:$N54)=0,"",IF($B54="Yes",$W54*'Settings'!$B$10,0))</f>
        <v/>
      </c>
      <c r="Y54" s="60">
        <f>IF(COUNTA($A54:$N54)=0,"",IF($B54="Yes",$Q54*'Settings'!$B$11,0))</f>
        <v/>
      </c>
      <c r="Z54" s="60">
        <f>IF(COUNTA($A54:$N54)=0,"",IF($B54="Yes",$T54*'Settings'!$B$12,0))</f>
        <v/>
      </c>
      <c r="AA54" s="60">
        <f>IF(COUNTA($A54:$N54)=0,"",IF($B54="Yes",$H54*'Settings'!$B$13,0))</f>
        <v/>
      </c>
      <c r="AB54" s="60">
        <f>IF(COUNTA($A54:$N54)=0,"",IF($B54="Yes",SUM($X54:$AA54),0))</f>
        <v/>
      </c>
      <c r="AC54" s="60">
        <f>IF(COUNTA($A54:$N54)=0,"",IF($B54="Yes",$V54-$AB54,0))</f>
        <v/>
      </c>
      <c r="AD54" s="61">
        <f>IF(COUNTA($A54:$N54)=0,"",IF($B54="Yes",IFERROR($AC54/$V54,0),0))</f>
        <v/>
      </c>
      <c r="AE54" s="59">
        <f>IF(COUNTA($A54:$N54)=0,"",IF($B54="Yes",IFERROR($I54/$H54,0),0))</f>
        <v/>
      </c>
      <c r="AF54" s="38">
        <f>IF(COUNTA($A54:$N54)=0,"",IF($B54="Yes",IFERROR($I54/$Q54,0),0))</f>
        <v/>
      </c>
      <c r="AG54" s="39">
        <f>IF(COUNTA($A54:$N54)=0,"",IF($B54&lt;&gt;"Yes","Not Included",IF(OR($U54&gt;'Settings'!$B$14,$J54&gt;'Settings'!$B$17),"Review","Within Capacity")))</f>
        <v/>
      </c>
      <c r="AH54" s="39">
        <f>IF(COUNTA($A54:$N54)=0,"",IF($B54&lt;&gt;"Yes","Not Included",IF($AD54&gt;='Settings'!$B$15,"Meets Target","Below Target")))</f>
        <v/>
      </c>
      <c r="AI54" s="39">
        <f>IF(COUNTA($A54:$N54)=0,"",IF($B54&lt;&gt;"Yes","Exclude",IF($AJ54&lt;&gt;"OK","Complete Inputs",IF($AG54="Review","Review Capacity/Distance",IF($AH54="Below Target","Review Pricing/Costs",IF($AF54&lt;'Settings'!$B$16,"Build Density","Recommended"))))))</f>
        <v/>
      </c>
      <c r="AJ54" s="39">
        <f>IF(COUNTA($A54:$N54)=0,"",IF($B54&lt;&gt;"Yes","Not Required",IF(COUNTIF($A$6:$A$205,$A54)&gt;1,"Duplicate Area ID",IF(OR($A54="",$C54="",$D54="",$E54="",$F54="",$G54="",$H54&lt;=0,$I54&lt;=0,$J54&lt;=0,$K54&lt;0,$L54&lt;=0,$M54="",LEN($D54)&lt;&gt;5,IFERROR(VALUE($D54),-1)&lt;0),"Complete Inputs","OK"))))</f>
        <v/>
      </c>
    </row>
    <row r="55" ht="20" customHeight="1">
      <c r="A55" s="29" t="n"/>
      <c r="B55" s="29" t="n"/>
      <c r="C55" s="29" t="n"/>
      <c r="D55" s="30" t="n"/>
      <c r="E55" s="29" t="n"/>
      <c r="F55" s="29" t="n"/>
      <c r="G55" s="29" t="n"/>
      <c r="H55" s="31" t="n"/>
      <c r="I55" s="31" t="n"/>
      <c r="J55" s="57" t="n"/>
      <c r="K55" s="57" t="n"/>
      <c r="L55" s="58" t="n"/>
      <c r="M55" s="29" t="n"/>
      <c r="N55" s="34" t="n"/>
      <c r="O55" s="59">
        <f>IF(COUNTA($A55:$N55)=0,"",IF($B55="Yes",2*$J55*$H55,0))</f>
        <v/>
      </c>
      <c r="P55" s="59">
        <f>IF(COUNTA($A55:$N55)=0,"",IF($B55="Yes",MAX($I55-$H55,0)*$K55,0))</f>
        <v/>
      </c>
      <c r="Q55" s="59">
        <f>IF(COUNTA($A55:$N55)=0,"",IF($B55="Yes",$O55+$P55,0))</f>
        <v/>
      </c>
      <c r="R55" s="59">
        <f>IF(COUNTA($A55:$N55)=0,"",IF($B55="Yes",IFERROR($Q55/'Settings'!$B$7,0),0))</f>
        <v/>
      </c>
      <c r="S55" s="59">
        <f>IF(COUNTA($A55:$N55)=0,"",IF($B55="Yes",IFERROR($I55*'Settings'!$B$8/60,0),0))</f>
        <v/>
      </c>
      <c r="T55" s="59">
        <f>IF(COUNTA($A55:$N55)=0,"",IF($B55="Yes",$R55+$S55,0))</f>
        <v/>
      </c>
      <c r="U55" s="59">
        <f>IF(COUNTA($A55:$N55)=0,"",IF($B55="Yes",IFERROR($T55/$H55,0),0))</f>
        <v/>
      </c>
      <c r="V55" s="60">
        <f>IF(COUNTA($A55:$N55)=0,"",IF($B55="Yes",$I55*$L55,0))</f>
        <v/>
      </c>
      <c r="W55" s="59">
        <f>IF(COUNTA($A55:$N55)=0,"",IF($B55="Yes",IFERROR($Q55/'Settings'!$B$9,0),0))</f>
        <v/>
      </c>
      <c r="X55" s="60">
        <f>IF(COUNTA($A55:$N55)=0,"",IF($B55="Yes",$W55*'Settings'!$B$10,0))</f>
        <v/>
      </c>
      <c r="Y55" s="60">
        <f>IF(COUNTA($A55:$N55)=0,"",IF($B55="Yes",$Q55*'Settings'!$B$11,0))</f>
        <v/>
      </c>
      <c r="Z55" s="60">
        <f>IF(COUNTA($A55:$N55)=0,"",IF($B55="Yes",$T55*'Settings'!$B$12,0))</f>
        <v/>
      </c>
      <c r="AA55" s="60">
        <f>IF(COUNTA($A55:$N55)=0,"",IF($B55="Yes",$H55*'Settings'!$B$13,0))</f>
        <v/>
      </c>
      <c r="AB55" s="60">
        <f>IF(COUNTA($A55:$N55)=0,"",IF($B55="Yes",SUM($X55:$AA55),0))</f>
        <v/>
      </c>
      <c r="AC55" s="60">
        <f>IF(COUNTA($A55:$N55)=0,"",IF($B55="Yes",$V55-$AB55,0))</f>
        <v/>
      </c>
      <c r="AD55" s="61">
        <f>IF(COUNTA($A55:$N55)=0,"",IF($B55="Yes",IFERROR($AC55/$V55,0),0))</f>
        <v/>
      </c>
      <c r="AE55" s="59">
        <f>IF(COUNTA($A55:$N55)=0,"",IF($B55="Yes",IFERROR($I55/$H55,0),0))</f>
        <v/>
      </c>
      <c r="AF55" s="38">
        <f>IF(COUNTA($A55:$N55)=0,"",IF($B55="Yes",IFERROR($I55/$Q55,0),0))</f>
        <v/>
      </c>
      <c r="AG55" s="39">
        <f>IF(COUNTA($A55:$N55)=0,"",IF($B55&lt;&gt;"Yes","Not Included",IF(OR($U55&gt;'Settings'!$B$14,$J55&gt;'Settings'!$B$17),"Review","Within Capacity")))</f>
        <v/>
      </c>
      <c r="AH55" s="39">
        <f>IF(COUNTA($A55:$N55)=0,"",IF($B55&lt;&gt;"Yes","Not Included",IF($AD55&gt;='Settings'!$B$15,"Meets Target","Below Target")))</f>
        <v/>
      </c>
      <c r="AI55" s="39">
        <f>IF(COUNTA($A55:$N55)=0,"",IF($B55&lt;&gt;"Yes","Exclude",IF($AJ55&lt;&gt;"OK","Complete Inputs",IF($AG55="Review","Review Capacity/Distance",IF($AH55="Below Target","Review Pricing/Costs",IF($AF55&lt;'Settings'!$B$16,"Build Density","Recommended"))))))</f>
        <v/>
      </c>
      <c r="AJ55" s="39">
        <f>IF(COUNTA($A55:$N55)=0,"",IF($B55&lt;&gt;"Yes","Not Required",IF(COUNTIF($A$6:$A$205,$A55)&gt;1,"Duplicate Area ID",IF(OR($A55="",$C55="",$D55="",$E55="",$F55="",$G55="",$H55&lt;=0,$I55&lt;=0,$J55&lt;=0,$K55&lt;0,$L55&lt;=0,$M55="",LEN($D55)&lt;&gt;5,IFERROR(VALUE($D55),-1)&lt;0),"Complete Inputs","OK"))))</f>
        <v/>
      </c>
    </row>
    <row r="56" ht="20" customHeight="1">
      <c r="A56" s="29" t="n"/>
      <c r="B56" s="29" t="n"/>
      <c r="C56" s="29" t="n"/>
      <c r="D56" s="30" t="n"/>
      <c r="E56" s="29" t="n"/>
      <c r="F56" s="29" t="n"/>
      <c r="G56" s="29" t="n"/>
      <c r="H56" s="31" t="n"/>
      <c r="I56" s="31" t="n"/>
      <c r="J56" s="57" t="n"/>
      <c r="K56" s="57" t="n"/>
      <c r="L56" s="58" t="n"/>
      <c r="M56" s="29" t="n"/>
      <c r="N56" s="34" t="n"/>
      <c r="O56" s="59">
        <f>IF(COUNTA($A56:$N56)=0,"",IF($B56="Yes",2*$J56*$H56,0))</f>
        <v/>
      </c>
      <c r="P56" s="59">
        <f>IF(COUNTA($A56:$N56)=0,"",IF($B56="Yes",MAX($I56-$H56,0)*$K56,0))</f>
        <v/>
      </c>
      <c r="Q56" s="59">
        <f>IF(COUNTA($A56:$N56)=0,"",IF($B56="Yes",$O56+$P56,0))</f>
        <v/>
      </c>
      <c r="R56" s="59">
        <f>IF(COUNTA($A56:$N56)=0,"",IF($B56="Yes",IFERROR($Q56/'Settings'!$B$7,0),0))</f>
        <v/>
      </c>
      <c r="S56" s="59">
        <f>IF(COUNTA($A56:$N56)=0,"",IF($B56="Yes",IFERROR($I56*'Settings'!$B$8/60,0),0))</f>
        <v/>
      </c>
      <c r="T56" s="59">
        <f>IF(COUNTA($A56:$N56)=0,"",IF($B56="Yes",$R56+$S56,0))</f>
        <v/>
      </c>
      <c r="U56" s="59">
        <f>IF(COUNTA($A56:$N56)=0,"",IF($B56="Yes",IFERROR($T56/$H56,0),0))</f>
        <v/>
      </c>
      <c r="V56" s="60">
        <f>IF(COUNTA($A56:$N56)=0,"",IF($B56="Yes",$I56*$L56,0))</f>
        <v/>
      </c>
      <c r="W56" s="59">
        <f>IF(COUNTA($A56:$N56)=0,"",IF($B56="Yes",IFERROR($Q56/'Settings'!$B$9,0),0))</f>
        <v/>
      </c>
      <c r="X56" s="60">
        <f>IF(COUNTA($A56:$N56)=0,"",IF($B56="Yes",$W56*'Settings'!$B$10,0))</f>
        <v/>
      </c>
      <c r="Y56" s="60">
        <f>IF(COUNTA($A56:$N56)=0,"",IF($B56="Yes",$Q56*'Settings'!$B$11,0))</f>
        <v/>
      </c>
      <c r="Z56" s="60">
        <f>IF(COUNTA($A56:$N56)=0,"",IF($B56="Yes",$T56*'Settings'!$B$12,0))</f>
        <v/>
      </c>
      <c r="AA56" s="60">
        <f>IF(COUNTA($A56:$N56)=0,"",IF($B56="Yes",$H56*'Settings'!$B$13,0))</f>
        <v/>
      </c>
      <c r="AB56" s="60">
        <f>IF(COUNTA($A56:$N56)=0,"",IF($B56="Yes",SUM($X56:$AA56),0))</f>
        <v/>
      </c>
      <c r="AC56" s="60">
        <f>IF(COUNTA($A56:$N56)=0,"",IF($B56="Yes",$V56-$AB56,0))</f>
        <v/>
      </c>
      <c r="AD56" s="61">
        <f>IF(COUNTA($A56:$N56)=0,"",IF($B56="Yes",IFERROR($AC56/$V56,0),0))</f>
        <v/>
      </c>
      <c r="AE56" s="59">
        <f>IF(COUNTA($A56:$N56)=0,"",IF($B56="Yes",IFERROR($I56/$H56,0),0))</f>
        <v/>
      </c>
      <c r="AF56" s="38">
        <f>IF(COUNTA($A56:$N56)=0,"",IF($B56="Yes",IFERROR($I56/$Q56,0),0))</f>
        <v/>
      </c>
      <c r="AG56" s="39">
        <f>IF(COUNTA($A56:$N56)=0,"",IF($B56&lt;&gt;"Yes","Not Included",IF(OR($U56&gt;'Settings'!$B$14,$J56&gt;'Settings'!$B$17),"Review","Within Capacity")))</f>
        <v/>
      </c>
      <c r="AH56" s="39">
        <f>IF(COUNTA($A56:$N56)=0,"",IF($B56&lt;&gt;"Yes","Not Included",IF($AD56&gt;='Settings'!$B$15,"Meets Target","Below Target")))</f>
        <v/>
      </c>
      <c r="AI56" s="39">
        <f>IF(COUNTA($A56:$N56)=0,"",IF($B56&lt;&gt;"Yes","Exclude",IF($AJ56&lt;&gt;"OK","Complete Inputs",IF($AG56="Review","Review Capacity/Distance",IF($AH56="Below Target","Review Pricing/Costs",IF($AF56&lt;'Settings'!$B$16,"Build Density","Recommended"))))))</f>
        <v/>
      </c>
      <c r="AJ56" s="39">
        <f>IF(COUNTA($A56:$N56)=0,"",IF($B56&lt;&gt;"Yes","Not Required",IF(COUNTIF($A$6:$A$205,$A56)&gt;1,"Duplicate Area ID",IF(OR($A56="",$C56="",$D56="",$E56="",$F56="",$G56="",$H56&lt;=0,$I56&lt;=0,$J56&lt;=0,$K56&lt;0,$L56&lt;=0,$M56="",LEN($D56)&lt;&gt;5,IFERROR(VALUE($D56),-1)&lt;0),"Complete Inputs","OK"))))</f>
        <v/>
      </c>
    </row>
    <row r="57" ht="20" customHeight="1">
      <c r="A57" s="29" t="n"/>
      <c r="B57" s="29" t="n"/>
      <c r="C57" s="29" t="n"/>
      <c r="D57" s="30" t="n"/>
      <c r="E57" s="29" t="n"/>
      <c r="F57" s="29" t="n"/>
      <c r="G57" s="29" t="n"/>
      <c r="H57" s="31" t="n"/>
      <c r="I57" s="31" t="n"/>
      <c r="J57" s="57" t="n"/>
      <c r="K57" s="57" t="n"/>
      <c r="L57" s="58" t="n"/>
      <c r="M57" s="29" t="n"/>
      <c r="N57" s="34" t="n"/>
      <c r="O57" s="59">
        <f>IF(COUNTA($A57:$N57)=0,"",IF($B57="Yes",2*$J57*$H57,0))</f>
        <v/>
      </c>
      <c r="P57" s="59">
        <f>IF(COUNTA($A57:$N57)=0,"",IF($B57="Yes",MAX($I57-$H57,0)*$K57,0))</f>
        <v/>
      </c>
      <c r="Q57" s="59">
        <f>IF(COUNTA($A57:$N57)=0,"",IF($B57="Yes",$O57+$P57,0))</f>
        <v/>
      </c>
      <c r="R57" s="59">
        <f>IF(COUNTA($A57:$N57)=0,"",IF($B57="Yes",IFERROR($Q57/'Settings'!$B$7,0),0))</f>
        <v/>
      </c>
      <c r="S57" s="59">
        <f>IF(COUNTA($A57:$N57)=0,"",IF($B57="Yes",IFERROR($I57*'Settings'!$B$8/60,0),0))</f>
        <v/>
      </c>
      <c r="T57" s="59">
        <f>IF(COUNTA($A57:$N57)=0,"",IF($B57="Yes",$R57+$S57,0))</f>
        <v/>
      </c>
      <c r="U57" s="59">
        <f>IF(COUNTA($A57:$N57)=0,"",IF($B57="Yes",IFERROR($T57/$H57,0),0))</f>
        <v/>
      </c>
      <c r="V57" s="60">
        <f>IF(COUNTA($A57:$N57)=0,"",IF($B57="Yes",$I57*$L57,0))</f>
        <v/>
      </c>
      <c r="W57" s="59">
        <f>IF(COUNTA($A57:$N57)=0,"",IF($B57="Yes",IFERROR($Q57/'Settings'!$B$9,0),0))</f>
        <v/>
      </c>
      <c r="X57" s="60">
        <f>IF(COUNTA($A57:$N57)=0,"",IF($B57="Yes",$W57*'Settings'!$B$10,0))</f>
        <v/>
      </c>
      <c r="Y57" s="60">
        <f>IF(COUNTA($A57:$N57)=0,"",IF($B57="Yes",$Q57*'Settings'!$B$11,0))</f>
        <v/>
      </c>
      <c r="Z57" s="60">
        <f>IF(COUNTA($A57:$N57)=0,"",IF($B57="Yes",$T57*'Settings'!$B$12,0))</f>
        <v/>
      </c>
      <c r="AA57" s="60">
        <f>IF(COUNTA($A57:$N57)=0,"",IF($B57="Yes",$H57*'Settings'!$B$13,0))</f>
        <v/>
      </c>
      <c r="AB57" s="60">
        <f>IF(COUNTA($A57:$N57)=0,"",IF($B57="Yes",SUM($X57:$AA57),0))</f>
        <v/>
      </c>
      <c r="AC57" s="60">
        <f>IF(COUNTA($A57:$N57)=0,"",IF($B57="Yes",$V57-$AB57,0))</f>
        <v/>
      </c>
      <c r="AD57" s="61">
        <f>IF(COUNTA($A57:$N57)=0,"",IF($B57="Yes",IFERROR($AC57/$V57,0),0))</f>
        <v/>
      </c>
      <c r="AE57" s="59">
        <f>IF(COUNTA($A57:$N57)=0,"",IF($B57="Yes",IFERROR($I57/$H57,0),0))</f>
        <v/>
      </c>
      <c r="AF57" s="38">
        <f>IF(COUNTA($A57:$N57)=0,"",IF($B57="Yes",IFERROR($I57/$Q57,0),0))</f>
        <v/>
      </c>
      <c r="AG57" s="39">
        <f>IF(COUNTA($A57:$N57)=0,"",IF($B57&lt;&gt;"Yes","Not Included",IF(OR($U57&gt;'Settings'!$B$14,$J57&gt;'Settings'!$B$17),"Review","Within Capacity")))</f>
        <v/>
      </c>
      <c r="AH57" s="39">
        <f>IF(COUNTA($A57:$N57)=0,"",IF($B57&lt;&gt;"Yes","Not Included",IF($AD57&gt;='Settings'!$B$15,"Meets Target","Below Target")))</f>
        <v/>
      </c>
      <c r="AI57" s="39">
        <f>IF(COUNTA($A57:$N57)=0,"",IF($B57&lt;&gt;"Yes","Exclude",IF($AJ57&lt;&gt;"OK","Complete Inputs",IF($AG57="Review","Review Capacity/Distance",IF($AH57="Below Target","Review Pricing/Costs",IF($AF57&lt;'Settings'!$B$16,"Build Density","Recommended"))))))</f>
        <v/>
      </c>
      <c r="AJ57" s="39">
        <f>IF(COUNTA($A57:$N57)=0,"",IF($B57&lt;&gt;"Yes","Not Required",IF(COUNTIF($A$6:$A$205,$A57)&gt;1,"Duplicate Area ID",IF(OR($A57="",$C57="",$D57="",$E57="",$F57="",$G57="",$H57&lt;=0,$I57&lt;=0,$J57&lt;=0,$K57&lt;0,$L57&lt;=0,$M57="",LEN($D57)&lt;&gt;5,IFERROR(VALUE($D57),-1)&lt;0),"Complete Inputs","OK"))))</f>
        <v/>
      </c>
    </row>
    <row r="58" ht="20" customHeight="1">
      <c r="A58" s="29" t="n"/>
      <c r="B58" s="29" t="n"/>
      <c r="C58" s="29" t="n"/>
      <c r="D58" s="30" t="n"/>
      <c r="E58" s="29" t="n"/>
      <c r="F58" s="29" t="n"/>
      <c r="G58" s="29" t="n"/>
      <c r="H58" s="31" t="n"/>
      <c r="I58" s="31" t="n"/>
      <c r="J58" s="57" t="n"/>
      <c r="K58" s="57" t="n"/>
      <c r="L58" s="58" t="n"/>
      <c r="M58" s="29" t="n"/>
      <c r="N58" s="34" t="n"/>
      <c r="O58" s="59">
        <f>IF(COUNTA($A58:$N58)=0,"",IF($B58="Yes",2*$J58*$H58,0))</f>
        <v/>
      </c>
      <c r="P58" s="59">
        <f>IF(COUNTA($A58:$N58)=0,"",IF($B58="Yes",MAX($I58-$H58,0)*$K58,0))</f>
        <v/>
      </c>
      <c r="Q58" s="59">
        <f>IF(COUNTA($A58:$N58)=0,"",IF($B58="Yes",$O58+$P58,0))</f>
        <v/>
      </c>
      <c r="R58" s="59">
        <f>IF(COUNTA($A58:$N58)=0,"",IF($B58="Yes",IFERROR($Q58/'Settings'!$B$7,0),0))</f>
        <v/>
      </c>
      <c r="S58" s="59">
        <f>IF(COUNTA($A58:$N58)=0,"",IF($B58="Yes",IFERROR($I58*'Settings'!$B$8/60,0),0))</f>
        <v/>
      </c>
      <c r="T58" s="59">
        <f>IF(COUNTA($A58:$N58)=0,"",IF($B58="Yes",$R58+$S58,0))</f>
        <v/>
      </c>
      <c r="U58" s="59">
        <f>IF(COUNTA($A58:$N58)=0,"",IF($B58="Yes",IFERROR($T58/$H58,0),0))</f>
        <v/>
      </c>
      <c r="V58" s="60">
        <f>IF(COUNTA($A58:$N58)=0,"",IF($B58="Yes",$I58*$L58,0))</f>
        <v/>
      </c>
      <c r="W58" s="59">
        <f>IF(COUNTA($A58:$N58)=0,"",IF($B58="Yes",IFERROR($Q58/'Settings'!$B$9,0),0))</f>
        <v/>
      </c>
      <c r="X58" s="60">
        <f>IF(COUNTA($A58:$N58)=0,"",IF($B58="Yes",$W58*'Settings'!$B$10,0))</f>
        <v/>
      </c>
      <c r="Y58" s="60">
        <f>IF(COUNTA($A58:$N58)=0,"",IF($B58="Yes",$Q58*'Settings'!$B$11,0))</f>
        <v/>
      </c>
      <c r="Z58" s="60">
        <f>IF(COUNTA($A58:$N58)=0,"",IF($B58="Yes",$T58*'Settings'!$B$12,0))</f>
        <v/>
      </c>
      <c r="AA58" s="60">
        <f>IF(COUNTA($A58:$N58)=0,"",IF($B58="Yes",$H58*'Settings'!$B$13,0))</f>
        <v/>
      </c>
      <c r="AB58" s="60">
        <f>IF(COUNTA($A58:$N58)=0,"",IF($B58="Yes",SUM($X58:$AA58),0))</f>
        <v/>
      </c>
      <c r="AC58" s="60">
        <f>IF(COUNTA($A58:$N58)=0,"",IF($B58="Yes",$V58-$AB58,0))</f>
        <v/>
      </c>
      <c r="AD58" s="61">
        <f>IF(COUNTA($A58:$N58)=0,"",IF($B58="Yes",IFERROR($AC58/$V58,0),0))</f>
        <v/>
      </c>
      <c r="AE58" s="59">
        <f>IF(COUNTA($A58:$N58)=0,"",IF($B58="Yes",IFERROR($I58/$H58,0),0))</f>
        <v/>
      </c>
      <c r="AF58" s="38">
        <f>IF(COUNTA($A58:$N58)=0,"",IF($B58="Yes",IFERROR($I58/$Q58,0),0))</f>
        <v/>
      </c>
      <c r="AG58" s="39">
        <f>IF(COUNTA($A58:$N58)=0,"",IF($B58&lt;&gt;"Yes","Not Included",IF(OR($U58&gt;'Settings'!$B$14,$J58&gt;'Settings'!$B$17),"Review","Within Capacity")))</f>
        <v/>
      </c>
      <c r="AH58" s="39">
        <f>IF(COUNTA($A58:$N58)=0,"",IF($B58&lt;&gt;"Yes","Not Included",IF($AD58&gt;='Settings'!$B$15,"Meets Target","Below Target")))</f>
        <v/>
      </c>
      <c r="AI58" s="39">
        <f>IF(COUNTA($A58:$N58)=0,"",IF($B58&lt;&gt;"Yes","Exclude",IF($AJ58&lt;&gt;"OK","Complete Inputs",IF($AG58="Review","Review Capacity/Distance",IF($AH58="Below Target","Review Pricing/Costs",IF($AF58&lt;'Settings'!$B$16,"Build Density","Recommended"))))))</f>
        <v/>
      </c>
      <c r="AJ58" s="39">
        <f>IF(COUNTA($A58:$N58)=0,"",IF($B58&lt;&gt;"Yes","Not Required",IF(COUNTIF($A$6:$A$205,$A58)&gt;1,"Duplicate Area ID",IF(OR($A58="",$C58="",$D58="",$E58="",$F58="",$G58="",$H58&lt;=0,$I58&lt;=0,$J58&lt;=0,$K58&lt;0,$L58&lt;=0,$M58="",LEN($D58)&lt;&gt;5,IFERROR(VALUE($D58),-1)&lt;0),"Complete Inputs","OK"))))</f>
        <v/>
      </c>
    </row>
    <row r="59" ht="20" customHeight="1">
      <c r="A59" s="29" t="n"/>
      <c r="B59" s="29" t="n"/>
      <c r="C59" s="29" t="n"/>
      <c r="D59" s="30" t="n"/>
      <c r="E59" s="29" t="n"/>
      <c r="F59" s="29" t="n"/>
      <c r="G59" s="29" t="n"/>
      <c r="H59" s="31" t="n"/>
      <c r="I59" s="31" t="n"/>
      <c r="J59" s="57" t="n"/>
      <c r="K59" s="57" t="n"/>
      <c r="L59" s="58" t="n"/>
      <c r="M59" s="29" t="n"/>
      <c r="N59" s="34" t="n"/>
      <c r="O59" s="59">
        <f>IF(COUNTA($A59:$N59)=0,"",IF($B59="Yes",2*$J59*$H59,0))</f>
        <v/>
      </c>
      <c r="P59" s="59">
        <f>IF(COUNTA($A59:$N59)=0,"",IF($B59="Yes",MAX($I59-$H59,0)*$K59,0))</f>
        <v/>
      </c>
      <c r="Q59" s="59">
        <f>IF(COUNTA($A59:$N59)=0,"",IF($B59="Yes",$O59+$P59,0))</f>
        <v/>
      </c>
      <c r="R59" s="59">
        <f>IF(COUNTA($A59:$N59)=0,"",IF($B59="Yes",IFERROR($Q59/'Settings'!$B$7,0),0))</f>
        <v/>
      </c>
      <c r="S59" s="59">
        <f>IF(COUNTA($A59:$N59)=0,"",IF($B59="Yes",IFERROR($I59*'Settings'!$B$8/60,0),0))</f>
        <v/>
      </c>
      <c r="T59" s="59">
        <f>IF(COUNTA($A59:$N59)=0,"",IF($B59="Yes",$R59+$S59,0))</f>
        <v/>
      </c>
      <c r="U59" s="59">
        <f>IF(COUNTA($A59:$N59)=0,"",IF($B59="Yes",IFERROR($T59/$H59,0),0))</f>
        <v/>
      </c>
      <c r="V59" s="60">
        <f>IF(COUNTA($A59:$N59)=0,"",IF($B59="Yes",$I59*$L59,0))</f>
        <v/>
      </c>
      <c r="W59" s="59">
        <f>IF(COUNTA($A59:$N59)=0,"",IF($B59="Yes",IFERROR($Q59/'Settings'!$B$9,0),0))</f>
        <v/>
      </c>
      <c r="X59" s="60">
        <f>IF(COUNTA($A59:$N59)=0,"",IF($B59="Yes",$W59*'Settings'!$B$10,0))</f>
        <v/>
      </c>
      <c r="Y59" s="60">
        <f>IF(COUNTA($A59:$N59)=0,"",IF($B59="Yes",$Q59*'Settings'!$B$11,0))</f>
        <v/>
      </c>
      <c r="Z59" s="60">
        <f>IF(COUNTA($A59:$N59)=0,"",IF($B59="Yes",$T59*'Settings'!$B$12,0))</f>
        <v/>
      </c>
      <c r="AA59" s="60">
        <f>IF(COUNTA($A59:$N59)=0,"",IF($B59="Yes",$H59*'Settings'!$B$13,0))</f>
        <v/>
      </c>
      <c r="AB59" s="60">
        <f>IF(COUNTA($A59:$N59)=0,"",IF($B59="Yes",SUM($X59:$AA59),0))</f>
        <v/>
      </c>
      <c r="AC59" s="60">
        <f>IF(COUNTA($A59:$N59)=0,"",IF($B59="Yes",$V59-$AB59,0))</f>
        <v/>
      </c>
      <c r="AD59" s="61">
        <f>IF(COUNTA($A59:$N59)=0,"",IF($B59="Yes",IFERROR($AC59/$V59,0),0))</f>
        <v/>
      </c>
      <c r="AE59" s="59">
        <f>IF(COUNTA($A59:$N59)=0,"",IF($B59="Yes",IFERROR($I59/$H59,0),0))</f>
        <v/>
      </c>
      <c r="AF59" s="38">
        <f>IF(COUNTA($A59:$N59)=0,"",IF($B59="Yes",IFERROR($I59/$Q59,0),0))</f>
        <v/>
      </c>
      <c r="AG59" s="39">
        <f>IF(COUNTA($A59:$N59)=0,"",IF($B59&lt;&gt;"Yes","Not Included",IF(OR($U59&gt;'Settings'!$B$14,$J59&gt;'Settings'!$B$17),"Review","Within Capacity")))</f>
        <v/>
      </c>
      <c r="AH59" s="39">
        <f>IF(COUNTA($A59:$N59)=0,"",IF($B59&lt;&gt;"Yes","Not Included",IF($AD59&gt;='Settings'!$B$15,"Meets Target","Below Target")))</f>
        <v/>
      </c>
      <c r="AI59" s="39">
        <f>IF(COUNTA($A59:$N59)=0,"",IF($B59&lt;&gt;"Yes","Exclude",IF($AJ59&lt;&gt;"OK","Complete Inputs",IF($AG59="Review","Review Capacity/Distance",IF($AH59="Below Target","Review Pricing/Costs",IF($AF59&lt;'Settings'!$B$16,"Build Density","Recommended"))))))</f>
        <v/>
      </c>
      <c r="AJ59" s="39">
        <f>IF(COUNTA($A59:$N59)=0,"",IF($B59&lt;&gt;"Yes","Not Required",IF(COUNTIF($A$6:$A$205,$A59)&gt;1,"Duplicate Area ID",IF(OR($A59="",$C59="",$D59="",$E59="",$F59="",$G59="",$H59&lt;=0,$I59&lt;=0,$J59&lt;=0,$K59&lt;0,$L59&lt;=0,$M59="",LEN($D59)&lt;&gt;5,IFERROR(VALUE($D59),-1)&lt;0),"Complete Inputs","OK"))))</f>
        <v/>
      </c>
    </row>
    <row r="60" ht="20" customHeight="1">
      <c r="A60" s="29" t="n"/>
      <c r="B60" s="29" t="n"/>
      <c r="C60" s="29" t="n"/>
      <c r="D60" s="30" t="n"/>
      <c r="E60" s="29" t="n"/>
      <c r="F60" s="29" t="n"/>
      <c r="G60" s="29" t="n"/>
      <c r="H60" s="31" t="n"/>
      <c r="I60" s="31" t="n"/>
      <c r="J60" s="57" t="n"/>
      <c r="K60" s="57" t="n"/>
      <c r="L60" s="58" t="n"/>
      <c r="M60" s="29" t="n"/>
      <c r="N60" s="34" t="n"/>
      <c r="O60" s="59">
        <f>IF(COUNTA($A60:$N60)=0,"",IF($B60="Yes",2*$J60*$H60,0))</f>
        <v/>
      </c>
      <c r="P60" s="59">
        <f>IF(COUNTA($A60:$N60)=0,"",IF($B60="Yes",MAX($I60-$H60,0)*$K60,0))</f>
        <v/>
      </c>
      <c r="Q60" s="59">
        <f>IF(COUNTA($A60:$N60)=0,"",IF($B60="Yes",$O60+$P60,0))</f>
        <v/>
      </c>
      <c r="R60" s="59">
        <f>IF(COUNTA($A60:$N60)=0,"",IF($B60="Yes",IFERROR($Q60/'Settings'!$B$7,0),0))</f>
        <v/>
      </c>
      <c r="S60" s="59">
        <f>IF(COUNTA($A60:$N60)=0,"",IF($B60="Yes",IFERROR($I60*'Settings'!$B$8/60,0),0))</f>
        <v/>
      </c>
      <c r="T60" s="59">
        <f>IF(COUNTA($A60:$N60)=0,"",IF($B60="Yes",$R60+$S60,0))</f>
        <v/>
      </c>
      <c r="U60" s="59">
        <f>IF(COUNTA($A60:$N60)=0,"",IF($B60="Yes",IFERROR($T60/$H60,0),0))</f>
        <v/>
      </c>
      <c r="V60" s="60">
        <f>IF(COUNTA($A60:$N60)=0,"",IF($B60="Yes",$I60*$L60,0))</f>
        <v/>
      </c>
      <c r="W60" s="59">
        <f>IF(COUNTA($A60:$N60)=0,"",IF($B60="Yes",IFERROR($Q60/'Settings'!$B$9,0),0))</f>
        <v/>
      </c>
      <c r="X60" s="60">
        <f>IF(COUNTA($A60:$N60)=0,"",IF($B60="Yes",$W60*'Settings'!$B$10,0))</f>
        <v/>
      </c>
      <c r="Y60" s="60">
        <f>IF(COUNTA($A60:$N60)=0,"",IF($B60="Yes",$Q60*'Settings'!$B$11,0))</f>
        <v/>
      </c>
      <c r="Z60" s="60">
        <f>IF(COUNTA($A60:$N60)=0,"",IF($B60="Yes",$T60*'Settings'!$B$12,0))</f>
        <v/>
      </c>
      <c r="AA60" s="60">
        <f>IF(COUNTA($A60:$N60)=0,"",IF($B60="Yes",$H60*'Settings'!$B$13,0))</f>
        <v/>
      </c>
      <c r="AB60" s="60">
        <f>IF(COUNTA($A60:$N60)=0,"",IF($B60="Yes",SUM($X60:$AA60),0))</f>
        <v/>
      </c>
      <c r="AC60" s="60">
        <f>IF(COUNTA($A60:$N60)=0,"",IF($B60="Yes",$V60-$AB60,0))</f>
        <v/>
      </c>
      <c r="AD60" s="61">
        <f>IF(COUNTA($A60:$N60)=0,"",IF($B60="Yes",IFERROR($AC60/$V60,0),0))</f>
        <v/>
      </c>
      <c r="AE60" s="59">
        <f>IF(COUNTA($A60:$N60)=0,"",IF($B60="Yes",IFERROR($I60/$H60,0),0))</f>
        <v/>
      </c>
      <c r="AF60" s="38">
        <f>IF(COUNTA($A60:$N60)=0,"",IF($B60="Yes",IFERROR($I60/$Q60,0),0))</f>
        <v/>
      </c>
      <c r="AG60" s="39">
        <f>IF(COUNTA($A60:$N60)=0,"",IF($B60&lt;&gt;"Yes","Not Included",IF(OR($U60&gt;'Settings'!$B$14,$J60&gt;'Settings'!$B$17),"Review","Within Capacity")))</f>
        <v/>
      </c>
      <c r="AH60" s="39">
        <f>IF(COUNTA($A60:$N60)=0,"",IF($B60&lt;&gt;"Yes","Not Included",IF($AD60&gt;='Settings'!$B$15,"Meets Target","Below Target")))</f>
        <v/>
      </c>
      <c r="AI60" s="39">
        <f>IF(COUNTA($A60:$N60)=0,"",IF($B60&lt;&gt;"Yes","Exclude",IF($AJ60&lt;&gt;"OK","Complete Inputs",IF($AG60="Review","Review Capacity/Distance",IF($AH60="Below Target","Review Pricing/Costs",IF($AF60&lt;'Settings'!$B$16,"Build Density","Recommended"))))))</f>
        <v/>
      </c>
      <c r="AJ60" s="39">
        <f>IF(COUNTA($A60:$N60)=0,"",IF($B60&lt;&gt;"Yes","Not Required",IF(COUNTIF($A$6:$A$205,$A60)&gt;1,"Duplicate Area ID",IF(OR($A60="",$C60="",$D60="",$E60="",$F60="",$G60="",$H60&lt;=0,$I60&lt;=0,$J60&lt;=0,$K60&lt;0,$L60&lt;=0,$M60="",LEN($D60)&lt;&gt;5,IFERROR(VALUE($D60),-1)&lt;0),"Complete Inputs","OK"))))</f>
        <v/>
      </c>
    </row>
    <row r="61" ht="20" customHeight="1">
      <c r="A61" s="29" t="n"/>
      <c r="B61" s="29" t="n"/>
      <c r="C61" s="29" t="n"/>
      <c r="D61" s="30" t="n"/>
      <c r="E61" s="29" t="n"/>
      <c r="F61" s="29" t="n"/>
      <c r="G61" s="29" t="n"/>
      <c r="H61" s="31" t="n"/>
      <c r="I61" s="31" t="n"/>
      <c r="J61" s="57" t="n"/>
      <c r="K61" s="57" t="n"/>
      <c r="L61" s="58" t="n"/>
      <c r="M61" s="29" t="n"/>
      <c r="N61" s="34" t="n"/>
      <c r="O61" s="59">
        <f>IF(COUNTA($A61:$N61)=0,"",IF($B61="Yes",2*$J61*$H61,0))</f>
        <v/>
      </c>
      <c r="P61" s="59">
        <f>IF(COUNTA($A61:$N61)=0,"",IF($B61="Yes",MAX($I61-$H61,0)*$K61,0))</f>
        <v/>
      </c>
      <c r="Q61" s="59">
        <f>IF(COUNTA($A61:$N61)=0,"",IF($B61="Yes",$O61+$P61,0))</f>
        <v/>
      </c>
      <c r="R61" s="59">
        <f>IF(COUNTA($A61:$N61)=0,"",IF($B61="Yes",IFERROR($Q61/'Settings'!$B$7,0),0))</f>
        <v/>
      </c>
      <c r="S61" s="59">
        <f>IF(COUNTA($A61:$N61)=0,"",IF($B61="Yes",IFERROR($I61*'Settings'!$B$8/60,0),0))</f>
        <v/>
      </c>
      <c r="T61" s="59">
        <f>IF(COUNTA($A61:$N61)=0,"",IF($B61="Yes",$R61+$S61,0))</f>
        <v/>
      </c>
      <c r="U61" s="59">
        <f>IF(COUNTA($A61:$N61)=0,"",IF($B61="Yes",IFERROR($T61/$H61,0),0))</f>
        <v/>
      </c>
      <c r="V61" s="60">
        <f>IF(COUNTA($A61:$N61)=0,"",IF($B61="Yes",$I61*$L61,0))</f>
        <v/>
      </c>
      <c r="W61" s="59">
        <f>IF(COUNTA($A61:$N61)=0,"",IF($B61="Yes",IFERROR($Q61/'Settings'!$B$9,0),0))</f>
        <v/>
      </c>
      <c r="X61" s="60">
        <f>IF(COUNTA($A61:$N61)=0,"",IF($B61="Yes",$W61*'Settings'!$B$10,0))</f>
        <v/>
      </c>
      <c r="Y61" s="60">
        <f>IF(COUNTA($A61:$N61)=0,"",IF($B61="Yes",$Q61*'Settings'!$B$11,0))</f>
        <v/>
      </c>
      <c r="Z61" s="60">
        <f>IF(COUNTA($A61:$N61)=0,"",IF($B61="Yes",$T61*'Settings'!$B$12,0))</f>
        <v/>
      </c>
      <c r="AA61" s="60">
        <f>IF(COUNTA($A61:$N61)=0,"",IF($B61="Yes",$H61*'Settings'!$B$13,0))</f>
        <v/>
      </c>
      <c r="AB61" s="60">
        <f>IF(COUNTA($A61:$N61)=0,"",IF($B61="Yes",SUM($X61:$AA61),0))</f>
        <v/>
      </c>
      <c r="AC61" s="60">
        <f>IF(COUNTA($A61:$N61)=0,"",IF($B61="Yes",$V61-$AB61,0))</f>
        <v/>
      </c>
      <c r="AD61" s="61">
        <f>IF(COUNTA($A61:$N61)=0,"",IF($B61="Yes",IFERROR($AC61/$V61,0),0))</f>
        <v/>
      </c>
      <c r="AE61" s="59">
        <f>IF(COUNTA($A61:$N61)=0,"",IF($B61="Yes",IFERROR($I61/$H61,0),0))</f>
        <v/>
      </c>
      <c r="AF61" s="38">
        <f>IF(COUNTA($A61:$N61)=0,"",IF($B61="Yes",IFERROR($I61/$Q61,0),0))</f>
        <v/>
      </c>
      <c r="AG61" s="39">
        <f>IF(COUNTA($A61:$N61)=0,"",IF($B61&lt;&gt;"Yes","Not Included",IF(OR($U61&gt;'Settings'!$B$14,$J61&gt;'Settings'!$B$17),"Review","Within Capacity")))</f>
        <v/>
      </c>
      <c r="AH61" s="39">
        <f>IF(COUNTA($A61:$N61)=0,"",IF($B61&lt;&gt;"Yes","Not Included",IF($AD61&gt;='Settings'!$B$15,"Meets Target","Below Target")))</f>
        <v/>
      </c>
      <c r="AI61" s="39">
        <f>IF(COUNTA($A61:$N61)=0,"",IF($B61&lt;&gt;"Yes","Exclude",IF($AJ61&lt;&gt;"OK","Complete Inputs",IF($AG61="Review","Review Capacity/Distance",IF($AH61="Below Target","Review Pricing/Costs",IF($AF61&lt;'Settings'!$B$16,"Build Density","Recommended"))))))</f>
        <v/>
      </c>
      <c r="AJ61" s="39">
        <f>IF(COUNTA($A61:$N61)=0,"",IF($B61&lt;&gt;"Yes","Not Required",IF(COUNTIF($A$6:$A$205,$A61)&gt;1,"Duplicate Area ID",IF(OR($A61="",$C61="",$D61="",$E61="",$F61="",$G61="",$H61&lt;=0,$I61&lt;=0,$J61&lt;=0,$K61&lt;0,$L61&lt;=0,$M61="",LEN($D61)&lt;&gt;5,IFERROR(VALUE($D61),-1)&lt;0),"Complete Inputs","OK"))))</f>
        <v/>
      </c>
    </row>
    <row r="62" ht="20" customHeight="1">
      <c r="A62" s="29" t="n"/>
      <c r="B62" s="29" t="n"/>
      <c r="C62" s="29" t="n"/>
      <c r="D62" s="30" t="n"/>
      <c r="E62" s="29" t="n"/>
      <c r="F62" s="29" t="n"/>
      <c r="G62" s="29" t="n"/>
      <c r="H62" s="31" t="n"/>
      <c r="I62" s="31" t="n"/>
      <c r="J62" s="57" t="n"/>
      <c r="K62" s="57" t="n"/>
      <c r="L62" s="58" t="n"/>
      <c r="M62" s="29" t="n"/>
      <c r="N62" s="34" t="n"/>
      <c r="O62" s="59">
        <f>IF(COUNTA($A62:$N62)=0,"",IF($B62="Yes",2*$J62*$H62,0))</f>
        <v/>
      </c>
      <c r="P62" s="59">
        <f>IF(COUNTA($A62:$N62)=0,"",IF($B62="Yes",MAX($I62-$H62,0)*$K62,0))</f>
        <v/>
      </c>
      <c r="Q62" s="59">
        <f>IF(COUNTA($A62:$N62)=0,"",IF($B62="Yes",$O62+$P62,0))</f>
        <v/>
      </c>
      <c r="R62" s="59">
        <f>IF(COUNTA($A62:$N62)=0,"",IF($B62="Yes",IFERROR($Q62/'Settings'!$B$7,0),0))</f>
        <v/>
      </c>
      <c r="S62" s="59">
        <f>IF(COUNTA($A62:$N62)=0,"",IF($B62="Yes",IFERROR($I62*'Settings'!$B$8/60,0),0))</f>
        <v/>
      </c>
      <c r="T62" s="59">
        <f>IF(COUNTA($A62:$N62)=0,"",IF($B62="Yes",$R62+$S62,0))</f>
        <v/>
      </c>
      <c r="U62" s="59">
        <f>IF(COUNTA($A62:$N62)=0,"",IF($B62="Yes",IFERROR($T62/$H62,0),0))</f>
        <v/>
      </c>
      <c r="V62" s="60">
        <f>IF(COUNTA($A62:$N62)=0,"",IF($B62="Yes",$I62*$L62,0))</f>
        <v/>
      </c>
      <c r="W62" s="59">
        <f>IF(COUNTA($A62:$N62)=0,"",IF($B62="Yes",IFERROR($Q62/'Settings'!$B$9,0),0))</f>
        <v/>
      </c>
      <c r="X62" s="60">
        <f>IF(COUNTA($A62:$N62)=0,"",IF($B62="Yes",$W62*'Settings'!$B$10,0))</f>
        <v/>
      </c>
      <c r="Y62" s="60">
        <f>IF(COUNTA($A62:$N62)=0,"",IF($B62="Yes",$Q62*'Settings'!$B$11,0))</f>
        <v/>
      </c>
      <c r="Z62" s="60">
        <f>IF(COUNTA($A62:$N62)=0,"",IF($B62="Yes",$T62*'Settings'!$B$12,0))</f>
        <v/>
      </c>
      <c r="AA62" s="60">
        <f>IF(COUNTA($A62:$N62)=0,"",IF($B62="Yes",$H62*'Settings'!$B$13,0))</f>
        <v/>
      </c>
      <c r="AB62" s="60">
        <f>IF(COUNTA($A62:$N62)=0,"",IF($B62="Yes",SUM($X62:$AA62),0))</f>
        <v/>
      </c>
      <c r="AC62" s="60">
        <f>IF(COUNTA($A62:$N62)=0,"",IF($B62="Yes",$V62-$AB62,0))</f>
        <v/>
      </c>
      <c r="AD62" s="61">
        <f>IF(COUNTA($A62:$N62)=0,"",IF($B62="Yes",IFERROR($AC62/$V62,0),0))</f>
        <v/>
      </c>
      <c r="AE62" s="59">
        <f>IF(COUNTA($A62:$N62)=0,"",IF($B62="Yes",IFERROR($I62/$H62,0),0))</f>
        <v/>
      </c>
      <c r="AF62" s="38">
        <f>IF(COUNTA($A62:$N62)=0,"",IF($B62="Yes",IFERROR($I62/$Q62,0),0))</f>
        <v/>
      </c>
      <c r="AG62" s="39">
        <f>IF(COUNTA($A62:$N62)=0,"",IF($B62&lt;&gt;"Yes","Not Included",IF(OR($U62&gt;'Settings'!$B$14,$J62&gt;'Settings'!$B$17),"Review","Within Capacity")))</f>
        <v/>
      </c>
      <c r="AH62" s="39">
        <f>IF(COUNTA($A62:$N62)=0,"",IF($B62&lt;&gt;"Yes","Not Included",IF($AD62&gt;='Settings'!$B$15,"Meets Target","Below Target")))</f>
        <v/>
      </c>
      <c r="AI62" s="39">
        <f>IF(COUNTA($A62:$N62)=0,"",IF($B62&lt;&gt;"Yes","Exclude",IF($AJ62&lt;&gt;"OK","Complete Inputs",IF($AG62="Review","Review Capacity/Distance",IF($AH62="Below Target","Review Pricing/Costs",IF($AF62&lt;'Settings'!$B$16,"Build Density","Recommended"))))))</f>
        <v/>
      </c>
      <c r="AJ62" s="39">
        <f>IF(COUNTA($A62:$N62)=0,"",IF($B62&lt;&gt;"Yes","Not Required",IF(COUNTIF($A$6:$A$205,$A62)&gt;1,"Duplicate Area ID",IF(OR($A62="",$C62="",$D62="",$E62="",$F62="",$G62="",$H62&lt;=0,$I62&lt;=0,$J62&lt;=0,$K62&lt;0,$L62&lt;=0,$M62="",LEN($D62)&lt;&gt;5,IFERROR(VALUE($D62),-1)&lt;0),"Complete Inputs","OK"))))</f>
        <v/>
      </c>
    </row>
    <row r="63" ht="20" customHeight="1">
      <c r="A63" s="29" t="n"/>
      <c r="B63" s="29" t="n"/>
      <c r="C63" s="29" t="n"/>
      <c r="D63" s="30" t="n"/>
      <c r="E63" s="29" t="n"/>
      <c r="F63" s="29" t="n"/>
      <c r="G63" s="29" t="n"/>
      <c r="H63" s="31" t="n"/>
      <c r="I63" s="31" t="n"/>
      <c r="J63" s="57" t="n"/>
      <c r="K63" s="57" t="n"/>
      <c r="L63" s="58" t="n"/>
      <c r="M63" s="29" t="n"/>
      <c r="N63" s="34" t="n"/>
      <c r="O63" s="59">
        <f>IF(COUNTA($A63:$N63)=0,"",IF($B63="Yes",2*$J63*$H63,0))</f>
        <v/>
      </c>
      <c r="P63" s="59">
        <f>IF(COUNTA($A63:$N63)=0,"",IF($B63="Yes",MAX($I63-$H63,0)*$K63,0))</f>
        <v/>
      </c>
      <c r="Q63" s="59">
        <f>IF(COUNTA($A63:$N63)=0,"",IF($B63="Yes",$O63+$P63,0))</f>
        <v/>
      </c>
      <c r="R63" s="59">
        <f>IF(COUNTA($A63:$N63)=0,"",IF($B63="Yes",IFERROR($Q63/'Settings'!$B$7,0),0))</f>
        <v/>
      </c>
      <c r="S63" s="59">
        <f>IF(COUNTA($A63:$N63)=0,"",IF($B63="Yes",IFERROR($I63*'Settings'!$B$8/60,0),0))</f>
        <v/>
      </c>
      <c r="T63" s="59">
        <f>IF(COUNTA($A63:$N63)=0,"",IF($B63="Yes",$R63+$S63,0))</f>
        <v/>
      </c>
      <c r="U63" s="59">
        <f>IF(COUNTA($A63:$N63)=0,"",IF($B63="Yes",IFERROR($T63/$H63,0),0))</f>
        <v/>
      </c>
      <c r="V63" s="60">
        <f>IF(COUNTA($A63:$N63)=0,"",IF($B63="Yes",$I63*$L63,0))</f>
        <v/>
      </c>
      <c r="W63" s="59">
        <f>IF(COUNTA($A63:$N63)=0,"",IF($B63="Yes",IFERROR($Q63/'Settings'!$B$9,0),0))</f>
        <v/>
      </c>
      <c r="X63" s="60">
        <f>IF(COUNTA($A63:$N63)=0,"",IF($B63="Yes",$W63*'Settings'!$B$10,0))</f>
        <v/>
      </c>
      <c r="Y63" s="60">
        <f>IF(COUNTA($A63:$N63)=0,"",IF($B63="Yes",$Q63*'Settings'!$B$11,0))</f>
        <v/>
      </c>
      <c r="Z63" s="60">
        <f>IF(COUNTA($A63:$N63)=0,"",IF($B63="Yes",$T63*'Settings'!$B$12,0))</f>
        <v/>
      </c>
      <c r="AA63" s="60">
        <f>IF(COUNTA($A63:$N63)=0,"",IF($B63="Yes",$H63*'Settings'!$B$13,0))</f>
        <v/>
      </c>
      <c r="AB63" s="60">
        <f>IF(COUNTA($A63:$N63)=0,"",IF($B63="Yes",SUM($X63:$AA63),0))</f>
        <v/>
      </c>
      <c r="AC63" s="60">
        <f>IF(COUNTA($A63:$N63)=0,"",IF($B63="Yes",$V63-$AB63,0))</f>
        <v/>
      </c>
      <c r="AD63" s="61">
        <f>IF(COUNTA($A63:$N63)=0,"",IF($B63="Yes",IFERROR($AC63/$V63,0),0))</f>
        <v/>
      </c>
      <c r="AE63" s="59">
        <f>IF(COUNTA($A63:$N63)=0,"",IF($B63="Yes",IFERROR($I63/$H63,0),0))</f>
        <v/>
      </c>
      <c r="AF63" s="38">
        <f>IF(COUNTA($A63:$N63)=0,"",IF($B63="Yes",IFERROR($I63/$Q63,0),0))</f>
        <v/>
      </c>
      <c r="AG63" s="39">
        <f>IF(COUNTA($A63:$N63)=0,"",IF($B63&lt;&gt;"Yes","Not Included",IF(OR($U63&gt;'Settings'!$B$14,$J63&gt;'Settings'!$B$17),"Review","Within Capacity")))</f>
        <v/>
      </c>
      <c r="AH63" s="39">
        <f>IF(COUNTA($A63:$N63)=0,"",IF($B63&lt;&gt;"Yes","Not Included",IF($AD63&gt;='Settings'!$B$15,"Meets Target","Below Target")))</f>
        <v/>
      </c>
      <c r="AI63" s="39">
        <f>IF(COUNTA($A63:$N63)=0,"",IF($B63&lt;&gt;"Yes","Exclude",IF($AJ63&lt;&gt;"OK","Complete Inputs",IF($AG63="Review","Review Capacity/Distance",IF($AH63="Below Target","Review Pricing/Costs",IF($AF63&lt;'Settings'!$B$16,"Build Density","Recommended"))))))</f>
        <v/>
      </c>
      <c r="AJ63" s="39">
        <f>IF(COUNTA($A63:$N63)=0,"",IF($B63&lt;&gt;"Yes","Not Required",IF(COUNTIF($A$6:$A$205,$A63)&gt;1,"Duplicate Area ID",IF(OR($A63="",$C63="",$D63="",$E63="",$F63="",$G63="",$H63&lt;=0,$I63&lt;=0,$J63&lt;=0,$K63&lt;0,$L63&lt;=0,$M63="",LEN($D63)&lt;&gt;5,IFERROR(VALUE($D63),-1)&lt;0),"Complete Inputs","OK"))))</f>
        <v/>
      </c>
    </row>
    <row r="64" ht="20" customHeight="1">
      <c r="A64" s="29" t="n"/>
      <c r="B64" s="29" t="n"/>
      <c r="C64" s="29" t="n"/>
      <c r="D64" s="30" t="n"/>
      <c r="E64" s="29" t="n"/>
      <c r="F64" s="29" t="n"/>
      <c r="G64" s="29" t="n"/>
      <c r="H64" s="31" t="n"/>
      <c r="I64" s="31" t="n"/>
      <c r="J64" s="57" t="n"/>
      <c r="K64" s="57" t="n"/>
      <c r="L64" s="58" t="n"/>
      <c r="M64" s="29" t="n"/>
      <c r="N64" s="34" t="n"/>
      <c r="O64" s="59">
        <f>IF(COUNTA($A64:$N64)=0,"",IF($B64="Yes",2*$J64*$H64,0))</f>
        <v/>
      </c>
      <c r="P64" s="59">
        <f>IF(COUNTA($A64:$N64)=0,"",IF($B64="Yes",MAX($I64-$H64,0)*$K64,0))</f>
        <v/>
      </c>
      <c r="Q64" s="59">
        <f>IF(COUNTA($A64:$N64)=0,"",IF($B64="Yes",$O64+$P64,0))</f>
        <v/>
      </c>
      <c r="R64" s="59">
        <f>IF(COUNTA($A64:$N64)=0,"",IF($B64="Yes",IFERROR($Q64/'Settings'!$B$7,0),0))</f>
        <v/>
      </c>
      <c r="S64" s="59">
        <f>IF(COUNTA($A64:$N64)=0,"",IF($B64="Yes",IFERROR($I64*'Settings'!$B$8/60,0),0))</f>
        <v/>
      </c>
      <c r="T64" s="59">
        <f>IF(COUNTA($A64:$N64)=0,"",IF($B64="Yes",$R64+$S64,0))</f>
        <v/>
      </c>
      <c r="U64" s="59">
        <f>IF(COUNTA($A64:$N64)=0,"",IF($B64="Yes",IFERROR($T64/$H64,0),0))</f>
        <v/>
      </c>
      <c r="V64" s="60">
        <f>IF(COUNTA($A64:$N64)=0,"",IF($B64="Yes",$I64*$L64,0))</f>
        <v/>
      </c>
      <c r="W64" s="59">
        <f>IF(COUNTA($A64:$N64)=0,"",IF($B64="Yes",IFERROR($Q64/'Settings'!$B$9,0),0))</f>
        <v/>
      </c>
      <c r="X64" s="60">
        <f>IF(COUNTA($A64:$N64)=0,"",IF($B64="Yes",$W64*'Settings'!$B$10,0))</f>
        <v/>
      </c>
      <c r="Y64" s="60">
        <f>IF(COUNTA($A64:$N64)=0,"",IF($B64="Yes",$Q64*'Settings'!$B$11,0))</f>
        <v/>
      </c>
      <c r="Z64" s="60">
        <f>IF(COUNTA($A64:$N64)=0,"",IF($B64="Yes",$T64*'Settings'!$B$12,0))</f>
        <v/>
      </c>
      <c r="AA64" s="60">
        <f>IF(COUNTA($A64:$N64)=0,"",IF($B64="Yes",$H64*'Settings'!$B$13,0))</f>
        <v/>
      </c>
      <c r="AB64" s="60">
        <f>IF(COUNTA($A64:$N64)=0,"",IF($B64="Yes",SUM($X64:$AA64),0))</f>
        <v/>
      </c>
      <c r="AC64" s="60">
        <f>IF(COUNTA($A64:$N64)=0,"",IF($B64="Yes",$V64-$AB64,0))</f>
        <v/>
      </c>
      <c r="AD64" s="61">
        <f>IF(COUNTA($A64:$N64)=0,"",IF($B64="Yes",IFERROR($AC64/$V64,0),0))</f>
        <v/>
      </c>
      <c r="AE64" s="59">
        <f>IF(COUNTA($A64:$N64)=0,"",IF($B64="Yes",IFERROR($I64/$H64,0),0))</f>
        <v/>
      </c>
      <c r="AF64" s="38">
        <f>IF(COUNTA($A64:$N64)=0,"",IF($B64="Yes",IFERROR($I64/$Q64,0),0))</f>
        <v/>
      </c>
      <c r="AG64" s="39">
        <f>IF(COUNTA($A64:$N64)=0,"",IF($B64&lt;&gt;"Yes","Not Included",IF(OR($U64&gt;'Settings'!$B$14,$J64&gt;'Settings'!$B$17),"Review","Within Capacity")))</f>
        <v/>
      </c>
      <c r="AH64" s="39">
        <f>IF(COUNTA($A64:$N64)=0,"",IF($B64&lt;&gt;"Yes","Not Included",IF($AD64&gt;='Settings'!$B$15,"Meets Target","Below Target")))</f>
        <v/>
      </c>
      <c r="AI64" s="39">
        <f>IF(COUNTA($A64:$N64)=0,"",IF($B64&lt;&gt;"Yes","Exclude",IF($AJ64&lt;&gt;"OK","Complete Inputs",IF($AG64="Review","Review Capacity/Distance",IF($AH64="Below Target","Review Pricing/Costs",IF($AF64&lt;'Settings'!$B$16,"Build Density","Recommended"))))))</f>
        <v/>
      </c>
      <c r="AJ64" s="39">
        <f>IF(COUNTA($A64:$N64)=0,"",IF($B64&lt;&gt;"Yes","Not Required",IF(COUNTIF($A$6:$A$205,$A64)&gt;1,"Duplicate Area ID",IF(OR($A64="",$C64="",$D64="",$E64="",$F64="",$G64="",$H64&lt;=0,$I64&lt;=0,$J64&lt;=0,$K64&lt;0,$L64&lt;=0,$M64="",LEN($D64)&lt;&gt;5,IFERROR(VALUE($D64),-1)&lt;0),"Complete Inputs","OK"))))</f>
        <v/>
      </c>
    </row>
    <row r="65" ht="20" customHeight="1">
      <c r="A65" s="29" t="n"/>
      <c r="B65" s="29" t="n"/>
      <c r="C65" s="29" t="n"/>
      <c r="D65" s="30" t="n"/>
      <c r="E65" s="29" t="n"/>
      <c r="F65" s="29" t="n"/>
      <c r="G65" s="29" t="n"/>
      <c r="H65" s="31" t="n"/>
      <c r="I65" s="31" t="n"/>
      <c r="J65" s="57" t="n"/>
      <c r="K65" s="57" t="n"/>
      <c r="L65" s="58" t="n"/>
      <c r="M65" s="29" t="n"/>
      <c r="N65" s="34" t="n"/>
      <c r="O65" s="59">
        <f>IF(COUNTA($A65:$N65)=0,"",IF($B65="Yes",2*$J65*$H65,0))</f>
        <v/>
      </c>
      <c r="P65" s="59">
        <f>IF(COUNTA($A65:$N65)=0,"",IF($B65="Yes",MAX($I65-$H65,0)*$K65,0))</f>
        <v/>
      </c>
      <c r="Q65" s="59">
        <f>IF(COUNTA($A65:$N65)=0,"",IF($B65="Yes",$O65+$P65,0))</f>
        <v/>
      </c>
      <c r="R65" s="59">
        <f>IF(COUNTA($A65:$N65)=0,"",IF($B65="Yes",IFERROR($Q65/'Settings'!$B$7,0),0))</f>
        <v/>
      </c>
      <c r="S65" s="59">
        <f>IF(COUNTA($A65:$N65)=0,"",IF($B65="Yes",IFERROR($I65*'Settings'!$B$8/60,0),0))</f>
        <v/>
      </c>
      <c r="T65" s="59">
        <f>IF(COUNTA($A65:$N65)=0,"",IF($B65="Yes",$R65+$S65,0))</f>
        <v/>
      </c>
      <c r="U65" s="59">
        <f>IF(COUNTA($A65:$N65)=0,"",IF($B65="Yes",IFERROR($T65/$H65,0),0))</f>
        <v/>
      </c>
      <c r="V65" s="60">
        <f>IF(COUNTA($A65:$N65)=0,"",IF($B65="Yes",$I65*$L65,0))</f>
        <v/>
      </c>
      <c r="W65" s="59">
        <f>IF(COUNTA($A65:$N65)=0,"",IF($B65="Yes",IFERROR($Q65/'Settings'!$B$9,0),0))</f>
        <v/>
      </c>
      <c r="X65" s="60">
        <f>IF(COUNTA($A65:$N65)=0,"",IF($B65="Yes",$W65*'Settings'!$B$10,0))</f>
        <v/>
      </c>
      <c r="Y65" s="60">
        <f>IF(COUNTA($A65:$N65)=0,"",IF($B65="Yes",$Q65*'Settings'!$B$11,0))</f>
        <v/>
      </c>
      <c r="Z65" s="60">
        <f>IF(COUNTA($A65:$N65)=0,"",IF($B65="Yes",$T65*'Settings'!$B$12,0))</f>
        <v/>
      </c>
      <c r="AA65" s="60">
        <f>IF(COUNTA($A65:$N65)=0,"",IF($B65="Yes",$H65*'Settings'!$B$13,0))</f>
        <v/>
      </c>
      <c r="AB65" s="60">
        <f>IF(COUNTA($A65:$N65)=0,"",IF($B65="Yes",SUM($X65:$AA65),0))</f>
        <v/>
      </c>
      <c r="AC65" s="60">
        <f>IF(COUNTA($A65:$N65)=0,"",IF($B65="Yes",$V65-$AB65,0))</f>
        <v/>
      </c>
      <c r="AD65" s="61">
        <f>IF(COUNTA($A65:$N65)=0,"",IF($B65="Yes",IFERROR($AC65/$V65,0),0))</f>
        <v/>
      </c>
      <c r="AE65" s="59">
        <f>IF(COUNTA($A65:$N65)=0,"",IF($B65="Yes",IFERROR($I65/$H65,0),0))</f>
        <v/>
      </c>
      <c r="AF65" s="38">
        <f>IF(COUNTA($A65:$N65)=0,"",IF($B65="Yes",IFERROR($I65/$Q65,0),0))</f>
        <v/>
      </c>
      <c r="AG65" s="39">
        <f>IF(COUNTA($A65:$N65)=0,"",IF($B65&lt;&gt;"Yes","Not Included",IF(OR($U65&gt;'Settings'!$B$14,$J65&gt;'Settings'!$B$17),"Review","Within Capacity")))</f>
        <v/>
      </c>
      <c r="AH65" s="39">
        <f>IF(COUNTA($A65:$N65)=0,"",IF($B65&lt;&gt;"Yes","Not Included",IF($AD65&gt;='Settings'!$B$15,"Meets Target","Below Target")))</f>
        <v/>
      </c>
      <c r="AI65" s="39">
        <f>IF(COUNTA($A65:$N65)=0,"",IF($B65&lt;&gt;"Yes","Exclude",IF($AJ65&lt;&gt;"OK","Complete Inputs",IF($AG65="Review","Review Capacity/Distance",IF($AH65="Below Target","Review Pricing/Costs",IF($AF65&lt;'Settings'!$B$16,"Build Density","Recommended"))))))</f>
        <v/>
      </c>
      <c r="AJ65" s="39">
        <f>IF(COUNTA($A65:$N65)=0,"",IF($B65&lt;&gt;"Yes","Not Required",IF(COUNTIF($A$6:$A$205,$A65)&gt;1,"Duplicate Area ID",IF(OR($A65="",$C65="",$D65="",$E65="",$F65="",$G65="",$H65&lt;=0,$I65&lt;=0,$J65&lt;=0,$K65&lt;0,$L65&lt;=0,$M65="",LEN($D65)&lt;&gt;5,IFERROR(VALUE($D65),-1)&lt;0),"Complete Inputs","OK"))))</f>
        <v/>
      </c>
    </row>
    <row r="66" ht="20" customHeight="1">
      <c r="A66" s="29" t="n"/>
      <c r="B66" s="29" t="n"/>
      <c r="C66" s="29" t="n"/>
      <c r="D66" s="30" t="n"/>
      <c r="E66" s="29" t="n"/>
      <c r="F66" s="29" t="n"/>
      <c r="G66" s="29" t="n"/>
      <c r="H66" s="31" t="n"/>
      <c r="I66" s="31" t="n"/>
      <c r="J66" s="57" t="n"/>
      <c r="K66" s="57" t="n"/>
      <c r="L66" s="58" t="n"/>
      <c r="M66" s="29" t="n"/>
      <c r="N66" s="34" t="n"/>
      <c r="O66" s="59">
        <f>IF(COUNTA($A66:$N66)=0,"",IF($B66="Yes",2*$J66*$H66,0))</f>
        <v/>
      </c>
      <c r="P66" s="59">
        <f>IF(COUNTA($A66:$N66)=0,"",IF($B66="Yes",MAX($I66-$H66,0)*$K66,0))</f>
        <v/>
      </c>
      <c r="Q66" s="59">
        <f>IF(COUNTA($A66:$N66)=0,"",IF($B66="Yes",$O66+$P66,0))</f>
        <v/>
      </c>
      <c r="R66" s="59">
        <f>IF(COUNTA($A66:$N66)=0,"",IF($B66="Yes",IFERROR($Q66/'Settings'!$B$7,0),0))</f>
        <v/>
      </c>
      <c r="S66" s="59">
        <f>IF(COUNTA($A66:$N66)=0,"",IF($B66="Yes",IFERROR($I66*'Settings'!$B$8/60,0),0))</f>
        <v/>
      </c>
      <c r="T66" s="59">
        <f>IF(COUNTA($A66:$N66)=0,"",IF($B66="Yes",$R66+$S66,0))</f>
        <v/>
      </c>
      <c r="U66" s="59">
        <f>IF(COUNTA($A66:$N66)=0,"",IF($B66="Yes",IFERROR($T66/$H66,0),0))</f>
        <v/>
      </c>
      <c r="V66" s="60">
        <f>IF(COUNTA($A66:$N66)=0,"",IF($B66="Yes",$I66*$L66,0))</f>
        <v/>
      </c>
      <c r="W66" s="59">
        <f>IF(COUNTA($A66:$N66)=0,"",IF($B66="Yes",IFERROR($Q66/'Settings'!$B$9,0),0))</f>
        <v/>
      </c>
      <c r="X66" s="60">
        <f>IF(COUNTA($A66:$N66)=0,"",IF($B66="Yes",$W66*'Settings'!$B$10,0))</f>
        <v/>
      </c>
      <c r="Y66" s="60">
        <f>IF(COUNTA($A66:$N66)=0,"",IF($B66="Yes",$Q66*'Settings'!$B$11,0))</f>
        <v/>
      </c>
      <c r="Z66" s="60">
        <f>IF(COUNTA($A66:$N66)=0,"",IF($B66="Yes",$T66*'Settings'!$B$12,0))</f>
        <v/>
      </c>
      <c r="AA66" s="60">
        <f>IF(COUNTA($A66:$N66)=0,"",IF($B66="Yes",$H66*'Settings'!$B$13,0))</f>
        <v/>
      </c>
      <c r="AB66" s="60">
        <f>IF(COUNTA($A66:$N66)=0,"",IF($B66="Yes",SUM($X66:$AA66),0))</f>
        <v/>
      </c>
      <c r="AC66" s="60">
        <f>IF(COUNTA($A66:$N66)=0,"",IF($B66="Yes",$V66-$AB66,0))</f>
        <v/>
      </c>
      <c r="AD66" s="61">
        <f>IF(COUNTA($A66:$N66)=0,"",IF($B66="Yes",IFERROR($AC66/$V66,0),0))</f>
        <v/>
      </c>
      <c r="AE66" s="59">
        <f>IF(COUNTA($A66:$N66)=0,"",IF($B66="Yes",IFERROR($I66/$H66,0),0))</f>
        <v/>
      </c>
      <c r="AF66" s="38">
        <f>IF(COUNTA($A66:$N66)=0,"",IF($B66="Yes",IFERROR($I66/$Q66,0),0))</f>
        <v/>
      </c>
      <c r="AG66" s="39">
        <f>IF(COUNTA($A66:$N66)=0,"",IF($B66&lt;&gt;"Yes","Not Included",IF(OR($U66&gt;'Settings'!$B$14,$J66&gt;'Settings'!$B$17),"Review","Within Capacity")))</f>
        <v/>
      </c>
      <c r="AH66" s="39">
        <f>IF(COUNTA($A66:$N66)=0,"",IF($B66&lt;&gt;"Yes","Not Included",IF($AD66&gt;='Settings'!$B$15,"Meets Target","Below Target")))</f>
        <v/>
      </c>
      <c r="AI66" s="39">
        <f>IF(COUNTA($A66:$N66)=0,"",IF($B66&lt;&gt;"Yes","Exclude",IF($AJ66&lt;&gt;"OK","Complete Inputs",IF($AG66="Review","Review Capacity/Distance",IF($AH66="Below Target","Review Pricing/Costs",IF($AF66&lt;'Settings'!$B$16,"Build Density","Recommended"))))))</f>
        <v/>
      </c>
      <c r="AJ66" s="39">
        <f>IF(COUNTA($A66:$N66)=0,"",IF($B66&lt;&gt;"Yes","Not Required",IF(COUNTIF($A$6:$A$205,$A66)&gt;1,"Duplicate Area ID",IF(OR($A66="",$C66="",$D66="",$E66="",$F66="",$G66="",$H66&lt;=0,$I66&lt;=0,$J66&lt;=0,$K66&lt;0,$L66&lt;=0,$M66="",LEN($D66)&lt;&gt;5,IFERROR(VALUE($D66),-1)&lt;0),"Complete Inputs","OK"))))</f>
        <v/>
      </c>
    </row>
    <row r="67" ht="20" customHeight="1">
      <c r="A67" s="29" t="n"/>
      <c r="B67" s="29" t="n"/>
      <c r="C67" s="29" t="n"/>
      <c r="D67" s="30" t="n"/>
      <c r="E67" s="29" t="n"/>
      <c r="F67" s="29" t="n"/>
      <c r="G67" s="29" t="n"/>
      <c r="H67" s="31" t="n"/>
      <c r="I67" s="31" t="n"/>
      <c r="J67" s="57" t="n"/>
      <c r="K67" s="57" t="n"/>
      <c r="L67" s="58" t="n"/>
      <c r="M67" s="29" t="n"/>
      <c r="N67" s="34" t="n"/>
      <c r="O67" s="59">
        <f>IF(COUNTA($A67:$N67)=0,"",IF($B67="Yes",2*$J67*$H67,0))</f>
        <v/>
      </c>
      <c r="P67" s="59">
        <f>IF(COUNTA($A67:$N67)=0,"",IF($B67="Yes",MAX($I67-$H67,0)*$K67,0))</f>
        <v/>
      </c>
      <c r="Q67" s="59">
        <f>IF(COUNTA($A67:$N67)=0,"",IF($B67="Yes",$O67+$P67,0))</f>
        <v/>
      </c>
      <c r="R67" s="59">
        <f>IF(COUNTA($A67:$N67)=0,"",IF($B67="Yes",IFERROR($Q67/'Settings'!$B$7,0),0))</f>
        <v/>
      </c>
      <c r="S67" s="59">
        <f>IF(COUNTA($A67:$N67)=0,"",IF($B67="Yes",IFERROR($I67*'Settings'!$B$8/60,0),0))</f>
        <v/>
      </c>
      <c r="T67" s="59">
        <f>IF(COUNTA($A67:$N67)=0,"",IF($B67="Yes",$R67+$S67,0))</f>
        <v/>
      </c>
      <c r="U67" s="59">
        <f>IF(COUNTA($A67:$N67)=0,"",IF($B67="Yes",IFERROR($T67/$H67,0),0))</f>
        <v/>
      </c>
      <c r="V67" s="60">
        <f>IF(COUNTA($A67:$N67)=0,"",IF($B67="Yes",$I67*$L67,0))</f>
        <v/>
      </c>
      <c r="W67" s="59">
        <f>IF(COUNTA($A67:$N67)=0,"",IF($B67="Yes",IFERROR($Q67/'Settings'!$B$9,0),0))</f>
        <v/>
      </c>
      <c r="X67" s="60">
        <f>IF(COUNTA($A67:$N67)=0,"",IF($B67="Yes",$W67*'Settings'!$B$10,0))</f>
        <v/>
      </c>
      <c r="Y67" s="60">
        <f>IF(COUNTA($A67:$N67)=0,"",IF($B67="Yes",$Q67*'Settings'!$B$11,0))</f>
        <v/>
      </c>
      <c r="Z67" s="60">
        <f>IF(COUNTA($A67:$N67)=0,"",IF($B67="Yes",$T67*'Settings'!$B$12,0))</f>
        <v/>
      </c>
      <c r="AA67" s="60">
        <f>IF(COUNTA($A67:$N67)=0,"",IF($B67="Yes",$H67*'Settings'!$B$13,0))</f>
        <v/>
      </c>
      <c r="AB67" s="60">
        <f>IF(COUNTA($A67:$N67)=0,"",IF($B67="Yes",SUM($X67:$AA67),0))</f>
        <v/>
      </c>
      <c r="AC67" s="60">
        <f>IF(COUNTA($A67:$N67)=0,"",IF($B67="Yes",$V67-$AB67,0))</f>
        <v/>
      </c>
      <c r="AD67" s="61">
        <f>IF(COUNTA($A67:$N67)=0,"",IF($B67="Yes",IFERROR($AC67/$V67,0),0))</f>
        <v/>
      </c>
      <c r="AE67" s="59">
        <f>IF(COUNTA($A67:$N67)=0,"",IF($B67="Yes",IFERROR($I67/$H67,0),0))</f>
        <v/>
      </c>
      <c r="AF67" s="38">
        <f>IF(COUNTA($A67:$N67)=0,"",IF($B67="Yes",IFERROR($I67/$Q67,0),0))</f>
        <v/>
      </c>
      <c r="AG67" s="39">
        <f>IF(COUNTA($A67:$N67)=0,"",IF($B67&lt;&gt;"Yes","Not Included",IF(OR($U67&gt;'Settings'!$B$14,$J67&gt;'Settings'!$B$17),"Review","Within Capacity")))</f>
        <v/>
      </c>
      <c r="AH67" s="39">
        <f>IF(COUNTA($A67:$N67)=0,"",IF($B67&lt;&gt;"Yes","Not Included",IF($AD67&gt;='Settings'!$B$15,"Meets Target","Below Target")))</f>
        <v/>
      </c>
      <c r="AI67" s="39">
        <f>IF(COUNTA($A67:$N67)=0,"",IF($B67&lt;&gt;"Yes","Exclude",IF($AJ67&lt;&gt;"OK","Complete Inputs",IF($AG67="Review","Review Capacity/Distance",IF($AH67="Below Target","Review Pricing/Costs",IF($AF67&lt;'Settings'!$B$16,"Build Density","Recommended"))))))</f>
        <v/>
      </c>
      <c r="AJ67" s="39">
        <f>IF(COUNTA($A67:$N67)=0,"",IF($B67&lt;&gt;"Yes","Not Required",IF(COUNTIF($A$6:$A$205,$A67)&gt;1,"Duplicate Area ID",IF(OR($A67="",$C67="",$D67="",$E67="",$F67="",$G67="",$H67&lt;=0,$I67&lt;=0,$J67&lt;=0,$K67&lt;0,$L67&lt;=0,$M67="",LEN($D67)&lt;&gt;5,IFERROR(VALUE($D67),-1)&lt;0),"Complete Inputs","OK"))))</f>
        <v/>
      </c>
    </row>
    <row r="68" ht="20" customHeight="1">
      <c r="A68" s="29" t="n"/>
      <c r="B68" s="29" t="n"/>
      <c r="C68" s="29" t="n"/>
      <c r="D68" s="30" t="n"/>
      <c r="E68" s="29" t="n"/>
      <c r="F68" s="29" t="n"/>
      <c r="G68" s="29" t="n"/>
      <c r="H68" s="31" t="n"/>
      <c r="I68" s="31" t="n"/>
      <c r="J68" s="57" t="n"/>
      <c r="K68" s="57" t="n"/>
      <c r="L68" s="58" t="n"/>
      <c r="M68" s="29" t="n"/>
      <c r="N68" s="34" t="n"/>
      <c r="O68" s="59">
        <f>IF(COUNTA($A68:$N68)=0,"",IF($B68="Yes",2*$J68*$H68,0))</f>
        <v/>
      </c>
      <c r="P68" s="59">
        <f>IF(COUNTA($A68:$N68)=0,"",IF($B68="Yes",MAX($I68-$H68,0)*$K68,0))</f>
        <v/>
      </c>
      <c r="Q68" s="59">
        <f>IF(COUNTA($A68:$N68)=0,"",IF($B68="Yes",$O68+$P68,0))</f>
        <v/>
      </c>
      <c r="R68" s="59">
        <f>IF(COUNTA($A68:$N68)=0,"",IF($B68="Yes",IFERROR($Q68/'Settings'!$B$7,0),0))</f>
        <v/>
      </c>
      <c r="S68" s="59">
        <f>IF(COUNTA($A68:$N68)=0,"",IF($B68="Yes",IFERROR($I68*'Settings'!$B$8/60,0),0))</f>
        <v/>
      </c>
      <c r="T68" s="59">
        <f>IF(COUNTA($A68:$N68)=0,"",IF($B68="Yes",$R68+$S68,0))</f>
        <v/>
      </c>
      <c r="U68" s="59">
        <f>IF(COUNTA($A68:$N68)=0,"",IF($B68="Yes",IFERROR($T68/$H68,0),0))</f>
        <v/>
      </c>
      <c r="V68" s="60">
        <f>IF(COUNTA($A68:$N68)=0,"",IF($B68="Yes",$I68*$L68,0))</f>
        <v/>
      </c>
      <c r="W68" s="59">
        <f>IF(COUNTA($A68:$N68)=0,"",IF($B68="Yes",IFERROR($Q68/'Settings'!$B$9,0),0))</f>
        <v/>
      </c>
      <c r="X68" s="60">
        <f>IF(COUNTA($A68:$N68)=0,"",IF($B68="Yes",$W68*'Settings'!$B$10,0))</f>
        <v/>
      </c>
      <c r="Y68" s="60">
        <f>IF(COUNTA($A68:$N68)=0,"",IF($B68="Yes",$Q68*'Settings'!$B$11,0))</f>
        <v/>
      </c>
      <c r="Z68" s="60">
        <f>IF(COUNTA($A68:$N68)=0,"",IF($B68="Yes",$T68*'Settings'!$B$12,0))</f>
        <v/>
      </c>
      <c r="AA68" s="60">
        <f>IF(COUNTA($A68:$N68)=0,"",IF($B68="Yes",$H68*'Settings'!$B$13,0))</f>
        <v/>
      </c>
      <c r="AB68" s="60">
        <f>IF(COUNTA($A68:$N68)=0,"",IF($B68="Yes",SUM($X68:$AA68),0))</f>
        <v/>
      </c>
      <c r="AC68" s="60">
        <f>IF(COUNTA($A68:$N68)=0,"",IF($B68="Yes",$V68-$AB68,0))</f>
        <v/>
      </c>
      <c r="AD68" s="61">
        <f>IF(COUNTA($A68:$N68)=0,"",IF($B68="Yes",IFERROR($AC68/$V68,0),0))</f>
        <v/>
      </c>
      <c r="AE68" s="59">
        <f>IF(COUNTA($A68:$N68)=0,"",IF($B68="Yes",IFERROR($I68/$H68,0),0))</f>
        <v/>
      </c>
      <c r="AF68" s="38">
        <f>IF(COUNTA($A68:$N68)=0,"",IF($B68="Yes",IFERROR($I68/$Q68,0),0))</f>
        <v/>
      </c>
      <c r="AG68" s="39">
        <f>IF(COUNTA($A68:$N68)=0,"",IF($B68&lt;&gt;"Yes","Not Included",IF(OR($U68&gt;'Settings'!$B$14,$J68&gt;'Settings'!$B$17),"Review","Within Capacity")))</f>
        <v/>
      </c>
      <c r="AH68" s="39">
        <f>IF(COUNTA($A68:$N68)=0,"",IF($B68&lt;&gt;"Yes","Not Included",IF($AD68&gt;='Settings'!$B$15,"Meets Target","Below Target")))</f>
        <v/>
      </c>
      <c r="AI68" s="39">
        <f>IF(COUNTA($A68:$N68)=0,"",IF($B68&lt;&gt;"Yes","Exclude",IF($AJ68&lt;&gt;"OK","Complete Inputs",IF($AG68="Review","Review Capacity/Distance",IF($AH68="Below Target","Review Pricing/Costs",IF($AF68&lt;'Settings'!$B$16,"Build Density","Recommended"))))))</f>
        <v/>
      </c>
      <c r="AJ68" s="39">
        <f>IF(COUNTA($A68:$N68)=0,"",IF($B68&lt;&gt;"Yes","Not Required",IF(COUNTIF($A$6:$A$205,$A68)&gt;1,"Duplicate Area ID",IF(OR($A68="",$C68="",$D68="",$E68="",$F68="",$G68="",$H68&lt;=0,$I68&lt;=0,$J68&lt;=0,$K68&lt;0,$L68&lt;=0,$M68="",LEN($D68)&lt;&gt;5,IFERROR(VALUE($D68),-1)&lt;0),"Complete Inputs","OK"))))</f>
        <v/>
      </c>
    </row>
    <row r="69" ht="20" customHeight="1">
      <c r="A69" s="29" t="n"/>
      <c r="B69" s="29" t="n"/>
      <c r="C69" s="29" t="n"/>
      <c r="D69" s="30" t="n"/>
      <c r="E69" s="29" t="n"/>
      <c r="F69" s="29" t="n"/>
      <c r="G69" s="29" t="n"/>
      <c r="H69" s="31" t="n"/>
      <c r="I69" s="31" t="n"/>
      <c r="J69" s="57" t="n"/>
      <c r="K69" s="57" t="n"/>
      <c r="L69" s="58" t="n"/>
      <c r="M69" s="29" t="n"/>
      <c r="N69" s="34" t="n"/>
      <c r="O69" s="59">
        <f>IF(COUNTA($A69:$N69)=0,"",IF($B69="Yes",2*$J69*$H69,0))</f>
        <v/>
      </c>
      <c r="P69" s="59">
        <f>IF(COUNTA($A69:$N69)=0,"",IF($B69="Yes",MAX($I69-$H69,0)*$K69,0))</f>
        <v/>
      </c>
      <c r="Q69" s="59">
        <f>IF(COUNTA($A69:$N69)=0,"",IF($B69="Yes",$O69+$P69,0))</f>
        <v/>
      </c>
      <c r="R69" s="59">
        <f>IF(COUNTA($A69:$N69)=0,"",IF($B69="Yes",IFERROR($Q69/'Settings'!$B$7,0),0))</f>
        <v/>
      </c>
      <c r="S69" s="59">
        <f>IF(COUNTA($A69:$N69)=0,"",IF($B69="Yes",IFERROR($I69*'Settings'!$B$8/60,0),0))</f>
        <v/>
      </c>
      <c r="T69" s="59">
        <f>IF(COUNTA($A69:$N69)=0,"",IF($B69="Yes",$R69+$S69,0))</f>
        <v/>
      </c>
      <c r="U69" s="59">
        <f>IF(COUNTA($A69:$N69)=0,"",IF($B69="Yes",IFERROR($T69/$H69,0),0))</f>
        <v/>
      </c>
      <c r="V69" s="60">
        <f>IF(COUNTA($A69:$N69)=0,"",IF($B69="Yes",$I69*$L69,0))</f>
        <v/>
      </c>
      <c r="W69" s="59">
        <f>IF(COUNTA($A69:$N69)=0,"",IF($B69="Yes",IFERROR($Q69/'Settings'!$B$9,0),0))</f>
        <v/>
      </c>
      <c r="X69" s="60">
        <f>IF(COUNTA($A69:$N69)=0,"",IF($B69="Yes",$W69*'Settings'!$B$10,0))</f>
        <v/>
      </c>
      <c r="Y69" s="60">
        <f>IF(COUNTA($A69:$N69)=0,"",IF($B69="Yes",$Q69*'Settings'!$B$11,0))</f>
        <v/>
      </c>
      <c r="Z69" s="60">
        <f>IF(COUNTA($A69:$N69)=0,"",IF($B69="Yes",$T69*'Settings'!$B$12,0))</f>
        <v/>
      </c>
      <c r="AA69" s="60">
        <f>IF(COUNTA($A69:$N69)=0,"",IF($B69="Yes",$H69*'Settings'!$B$13,0))</f>
        <v/>
      </c>
      <c r="AB69" s="60">
        <f>IF(COUNTA($A69:$N69)=0,"",IF($B69="Yes",SUM($X69:$AA69),0))</f>
        <v/>
      </c>
      <c r="AC69" s="60">
        <f>IF(COUNTA($A69:$N69)=0,"",IF($B69="Yes",$V69-$AB69,0))</f>
        <v/>
      </c>
      <c r="AD69" s="61">
        <f>IF(COUNTA($A69:$N69)=0,"",IF($B69="Yes",IFERROR($AC69/$V69,0),0))</f>
        <v/>
      </c>
      <c r="AE69" s="59">
        <f>IF(COUNTA($A69:$N69)=0,"",IF($B69="Yes",IFERROR($I69/$H69,0),0))</f>
        <v/>
      </c>
      <c r="AF69" s="38">
        <f>IF(COUNTA($A69:$N69)=0,"",IF($B69="Yes",IFERROR($I69/$Q69,0),0))</f>
        <v/>
      </c>
      <c r="AG69" s="39">
        <f>IF(COUNTA($A69:$N69)=0,"",IF($B69&lt;&gt;"Yes","Not Included",IF(OR($U69&gt;'Settings'!$B$14,$J69&gt;'Settings'!$B$17),"Review","Within Capacity")))</f>
        <v/>
      </c>
      <c r="AH69" s="39">
        <f>IF(COUNTA($A69:$N69)=0,"",IF($B69&lt;&gt;"Yes","Not Included",IF($AD69&gt;='Settings'!$B$15,"Meets Target","Below Target")))</f>
        <v/>
      </c>
      <c r="AI69" s="39">
        <f>IF(COUNTA($A69:$N69)=0,"",IF($B69&lt;&gt;"Yes","Exclude",IF($AJ69&lt;&gt;"OK","Complete Inputs",IF($AG69="Review","Review Capacity/Distance",IF($AH69="Below Target","Review Pricing/Costs",IF($AF69&lt;'Settings'!$B$16,"Build Density","Recommended"))))))</f>
        <v/>
      </c>
      <c r="AJ69" s="39">
        <f>IF(COUNTA($A69:$N69)=0,"",IF($B69&lt;&gt;"Yes","Not Required",IF(COUNTIF($A$6:$A$205,$A69)&gt;1,"Duplicate Area ID",IF(OR($A69="",$C69="",$D69="",$E69="",$F69="",$G69="",$H69&lt;=0,$I69&lt;=0,$J69&lt;=0,$K69&lt;0,$L69&lt;=0,$M69="",LEN($D69)&lt;&gt;5,IFERROR(VALUE($D69),-1)&lt;0),"Complete Inputs","OK"))))</f>
        <v/>
      </c>
    </row>
    <row r="70" ht="20" customHeight="1">
      <c r="A70" s="29" t="n"/>
      <c r="B70" s="29" t="n"/>
      <c r="C70" s="29" t="n"/>
      <c r="D70" s="30" t="n"/>
      <c r="E70" s="29" t="n"/>
      <c r="F70" s="29" t="n"/>
      <c r="G70" s="29" t="n"/>
      <c r="H70" s="31" t="n"/>
      <c r="I70" s="31" t="n"/>
      <c r="J70" s="57" t="n"/>
      <c r="K70" s="57" t="n"/>
      <c r="L70" s="58" t="n"/>
      <c r="M70" s="29" t="n"/>
      <c r="N70" s="34" t="n"/>
      <c r="O70" s="59">
        <f>IF(COUNTA($A70:$N70)=0,"",IF($B70="Yes",2*$J70*$H70,0))</f>
        <v/>
      </c>
      <c r="P70" s="59">
        <f>IF(COUNTA($A70:$N70)=0,"",IF($B70="Yes",MAX($I70-$H70,0)*$K70,0))</f>
        <v/>
      </c>
      <c r="Q70" s="59">
        <f>IF(COUNTA($A70:$N70)=0,"",IF($B70="Yes",$O70+$P70,0))</f>
        <v/>
      </c>
      <c r="R70" s="59">
        <f>IF(COUNTA($A70:$N70)=0,"",IF($B70="Yes",IFERROR($Q70/'Settings'!$B$7,0),0))</f>
        <v/>
      </c>
      <c r="S70" s="59">
        <f>IF(COUNTA($A70:$N70)=0,"",IF($B70="Yes",IFERROR($I70*'Settings'!$B$8/60,0),0))</f>
        <v/>
      </c>
      <c r="T70" s="59">
        <f>IF(COUNTA($A70:$N70)=0,"",IF($B70="Yes",$R70+$S70,0))</f>
        <v/>
      </c>
      <c r="U70" s="59">
        <f>IF(COUNTA($A70:$N70)=0,"",IF($B70="Yes",IFERROR($T70/$H70,0),0))</f>
        <v/>
      </c>
      <c r="V70" s="60">
        <f>IF(COUNTA($A70:$N70)=0,"",IF($B70="Yes",$I70*$L70,0))</f>
        <v/>
      </c>
      <c r="W70" s="59">
        <f>IF(COUNTA($A70:$N70)=0,"",IF($B70="Yes",IFERROR($Q70/'Settings'!$B$9,0),0))</f>
        <v/>
      </c>
      <c r="X70" s="60">
        <f>IF(COUNTA($A70:$N70)=0,"",IF($B70="Yes",$W70*'Settings'!$B$10,0))</f>
        <v/>
      </c>
      <c r="Y70" s="60">
        <f>IF(COUNTA($A70:$N70)=0,"",IF($B70="Yes",$Q70*'Settings'!$B$11,0))</f>
        <v/>
      </c>
      <c r="Z70" s="60">
        <f>IF(COUNTA($A70:$N70)=0,"",IF($B70="Yes",$T70*'Settings'!$B$12,0))</f>
        <v/>
      </c>
      <c r="AA70" s="60">
        <f>IF(COUNTA($A70:$N70)=0,"",IF($B70="Yes",$H70*'Settings'!$B$13,0))</f>
        <v/>
      </c>
      <c r="AB70" s="60">
        <f>IF(COUNTA($A70:$N70)=0,"",IF($B70="Yes",SUM($X70:$AA70),0))</f>
        <v/>
      </c>
      <c r="AC70" s="60">
        <f>IF(COUNTA($A70:$N70)=0,"",IF($B70="Yes",$V70-$AB70,0))</f>
        <v/>
      </c>
      <c r="AD70" s="61">
        <f>IF(COUNTA($A70:$N70)=0,"",IF($B70="Yes",IFERROR($AC70/$V70,0),0))</f>
        <v/>
      </c>
      <c r="AE70" s="59">
        <f>IF(COUNTA($A70:$N70)=0,"",IF($B70="Yes",IFERROR($I70/$H70,0),0))</f>
        <v/>
      </c>
      <c r="AF70" s="38">
        <f>IF(COUNTA($A70:$N70)=0,"",IF($B70="Yes",IFERROR($I70/$Q70,0),0))</f>
        <v/>
      </c>
      <c r="AG70" s="39">
        <f>IF(COUNTA($A70:$N70)=0,"",IF($B70&lt;&gt;"Yes","Not Included",IF(OR($U70&gt;'Settings'!$B$14,$J70&gt;'Settings'!$B$17),"Review","Within Capacity")))</f>
        <v/>
      </c>
      <c r="AH70" s="39">
        <f>IF(COUNTA($A70:$N70)=0,"",IF($B70&lt;&gt;"Yes","Not Included",IF($AD70&gt;='Settings'!$B$15,"Meets Target","Below Target")))</f>
        <v/>
      </c>
      <c r="AI70" s="39">
        <f>IF(COUNTA($A70:$N70)=0,"",IF($B70&lt;&gt;"Yes","Exclude",IF($AJ70&lt;&gt;"OK","Complete Inputs",IF($AG70="Review","Review Capacity/Distance",IF($AH70="Below Target","Review Pricing/Costs",IF($AF70&lt;'Settings'!$B$16,"Build Density","Recommended"))))))</f>
        <v/>
      </c>
      <c r="AJ70" s="39">
        <f>IF(COUNTA($A70:$N70)=0,"",IF($B70&lt;&gt;"Yes","Not Required",IF(COUNTIF($A$6:$A$205,$A70)&gt;1,"Duplicate Area ID",IF(OR($A70="",$C70="",$D70="",$E70="",$F70="",$G70="",$H70&lt;=0,$I70&lt;=0,$J70&lt;=0,$K70&lt;0,$L70&lt;=0,$M70="",LEN($D70)&lt;&gt;5,IFERROR(VALUE($D70),-1)&lt;0),"Complete Inputs","OK"))))</f>
        <v/>
      </c>
    </row>
    <row r="71" ht="20" customHeight="1">
      <c r="A71" s="29" t="n"/>
      <c r="B71" s="29" t="n"/>
      <c r="C71" s="29" t="n"/>
      <c r="D71" s="30" t="n"/>
      <c r="E71" s="29" t="n"/>
      <c r="F71" s="29" t="n"/>
      <c r="G71" s="29" t="n"/>
      <c r="H71" s="31" t="n"/>
      <c r="I71" s="31" t="n"/>
      <c r="J71" s="57" t="n"/>
      <c r="K71" s="57" t="n"/>
      <c r="L71" s="58" t="n"/>
      <c r="M71" s="29" t="n"/>
      <c r="N71" s="34" t="n"/>
      <c r="O71" s="59">
        <f>IF(COUNTA($A71:$N71)=0,"",IF($B71="Yes",2*$J71*$H71,0))</f>
        <v/>
      </c>
      <c r="P71" s="59">
        <f>IF(COUNTA($A71:$N71)=0,"",IF($B71="Yes",MAX($I71-$H71,0)*$K71,0))</f>
        <v/>
      </c>
      <c r="Q71" s="59">
        <f>IF(COUNTA($A71:$N71)=0,"",IF($B71="Yes",$O71+$P71,0))</f>
        <v/>
      </c>
      <c r="R71" s="59">
        <f>IF(COUNTA($A71:$N71)=0,"",IF($B71="Yes",IFERROR($Q71/'Settings'!$B$7,0),0))</f>
        <v/>
      </c>
      <c r="S71" s="59">
        <f>IF(COUNTA($A71:$N71)=0,"",IF($B71="Yes",IFERROR($I71*'Settings'!$B$8/60,0),0))</f>
        <v/>
      </c>
      <c r="T71" s="59">
        <f>IF(COUNTA($A71:$N71)=0,"",IF($B71="Yes",$R71+$S71,0))</f>
        <v/>
      </c>
      <c r="U71" s="59">
        <f>IF(COUNTA($A71:$N71)=0,"",IF($B71="Yes",IFERROR($T71/$H71,0),0))</f>
        <v/>
      </c>
      <c r="V71" s="60">
        <f>IF(COUNTA($A71:$N71)=0,"",IF($B71="Yes",$I71*$L71,0))</f>
        <v/>
      </c>
      <c r="W71" s="59">
        <f>IF(COUNTA($A71:$N71)=0,"",IF($B71="Yes",IFERROR($Q71/'Settings'!$B$9,0),0))</f>
        <v/>
      </c>
      <c r="X71" s="60">
        <f>IF(COUNTA($A71:$N71)=0,"",IF($B71="Yes",$W71*'Settings'!$B$10,0))</f>
        <v/>
      </c>
      <c r="Y71" s="60">
        <f>IF(COUNTA($A71:$N71)=0,"",IF($B71="Yes",$Q71*'Settings'!$B$11,0))</f>
        <v/>
      </c>
      <c r="Z71" s="60">
        <f>IF(COUNTA($A71:$N71)=0,"",IF($B71="Yes",$T71*'Settings'!$B$12,0))</f>
        <v/>
      </c>
      <c r="AA71" s="60">
        <f>IF(COUNTA($A71:$N71)=0,"",IF($B71="Yes",$H71*'Settings'!$B$13,0))</f>
        <v/>
      </c>
      <c r="AB71" s="60">
        <f>IF(COUNTA($A71:$N71)=0,"",IF($B71="Yes",SUM($X71:$AA71),0))</f>
        <v/>
      </c>
      <c r="AC71" s="60">
        <f>IF(COUNTA($A71:$N71)=0,"",IF($B71="Yes",$V71-$AB71,0))</f>
        <v/>
      </c>
      <c r="AD71" s="61">
        <f>IF(COUNTA($A71:$N71)=0,"",IF($B71="Yes",IFERROR($AC71/$V71,0),0))</f>
        <v/>
      </c>
      <c r="AE71" s="59">
        <f>IF(COUNTA($A71:$N71)=0,"",IF($B71="Yes",IFERROR($I71/$H71,0),0))</f>
        <v/>
      </c>
      <c r="AF71" s="38">
        <f>IF(COUNTA($A71:$N71)=0,"",IF($B71="Yes",IFERROR($I71/$Q71,0),0))</f>
        <v/>
      </c>
      <c r="AG71" s="39">
        <f>IF(COUNTA($A71:$N71)=0,"",IF($B71&lt;&gt;"Yes","Not Included",IF(OR($U71&gt;'Settings'!$B$14,$J71&gt;'Settings'!$B$17),"Review","Within Capacity")))</f>
        <v/>
      </c>
      <c r="AH71" s="39">
        <f>IF(COUNTA($A71:$N71)=0,"",IF($B71&lt;&gt;"Yes","Not Included",IF($AD71&gt;='Settings'!$B$15,"Meets Target","Below Target")))</f>
        <v/>
      </c>
      <c r="AI71" s="39">
        <f>IF(COUNTA($A71:$N71)=0,"",IF($B71&lt;&gt;"Yes","Exclude",IF($AJ71&lt;&gt;"OK","Complete Inputs",IF($AG71="Review","Review Capacity/Distance",IF($AH71="Below Target","Review Pricing/Costs",IF($AF71&lt;'Settings'!$B$16,"Build Density","Recommended"))))))</f>
        <v/>
      </c>
      <c r="AJ71" s="39">
        <f>IF(COUNTA($A71:$N71)=0,"",IF($B71&lt;&gt;"Yes","Not Required",IF(COUNTIF($A$6:$A$205,$A71)&gt;1,"Duplicate Area ID",IF(OR($A71="",$C71="",$D71="",$E71="",$F71="",$G71="",$H71&lt;=0,$I71&lt;=0,$J71&lt;=0,$K71&lt;0,$L71&lt;=0,$M71="",LEN($D71)&lt;&gt;5,IFERROR(VALUE($D71),-1)&lt;0),"Complete Inputs","OK"))))</f>
        <v/>
      </c>
    </row>
    <row r="72" ht="20" customHeight="1">
      <c r="A72" s="29" t="n"/>
      <c r="B72" s="29" t="n"/>
      <c r="C72" s="29" t="n"/>
      <c r="D72" s="30" t="n"/>
      <c r="E72" s="29" t="n"/>
      <c r="F72" s="29" t="n"/>
      <c r="G72" s="29" t="n"/>
      <c r="H72" s="31" t="n"/>
      <c r="I72" s="31" t="n"/>
      <c r="J72" s="57" t="n"/>
      <c r="K72" s="57" t="n"/>
      <c r="L72" s="58" t="n"/>
      <c r="M72" s="29" t="n"/>
      <c r="N72" s="34" t="n"/>
      <c r="O72" s="59">
        <f>IF(COUNTA($A72:$N72)=0,"",IF($B72="Yes",2*$J72*$H72,0))</f>
        <v/>
      </c>
      <c r="P72" s="59">
        <f>IF(COUNTA($A72:$N72)=0,"",IF($B72="Yes",MAX($I72-$H72,0)*$K72,0))</f>
        <v/>
      </c>
      <c r="Q72" s="59">
        <f>IF(COUNTA($A72:$N72)=0,"",IF($B72="Yes",$O72+$P72,0))</f>
        <v/>
      </c>
      <c r="R72" s="59">
        <f>IF(COUNTA($A72:$N72)=0,"",IF($B72="Yes",IFERROR($Q72/'Settings'!$B$7,0),0))</f>
        <v/>
      </c>
      <c r="S72" s="59">
        <f>IF(COUNTA($A72:$N72)=0,"",IF($B72="Yes",IFERROR($I72*'Settings'!$B$8/60,0),0))</f>
        <v/>
      </c>
      <c r="T72" s="59">
        <f>IF(COUNTA($A72:$N72)=0,"",IF($B72="Yes",$R72+$S72,0))</f>
        <v/>
      </c>
      <c r="U72" s="59">
        <f>IF(COUNTA($A72:$N72)=0,"",IF($B72="Yes",IFERROR($T72/$H72,0),0))</f>
        <v/>
      </c>
      <c r="V72" s="60">
        <f>IF(COUNTA($A72:$N72)=0,"",IF($B72="Yes",$I72*$L72,0))</f>
        <v/>
      </c>
      <c r="W72" s="59">
        <f>IF(COUNTA($A72:$N72)=0,"",IF($B72="Yes",IFERROR($Q72/'Settings'!$B$9,0),0))</f>
        <v/>
      </c>
      <c r="X72" s="60">
        <f>IF(COUNTA($A72:$N72)=0,"",IF($B72="Yes",$W72*'Settings'!$B$10,0))</f>
        <v/>
      </c>
      <c r="Y72" s="60">
        <f>IF(COUNTA($A72:$N72)=0,"",IF($B72="Yes",$Q72*'Settings'!$B$11,0))</f>
        <v/>
      </c>
      <c r="Z72" s="60">
        <f>IF(COUNTA($A72:$N72)=0,"",IF($B72="Yes",$T72*'Settings'!$B$12,0))</f>
        <v/>
      </c>
      <c r="AA72" s="60">
        <f>IF(COUNTA($A72:$N72)=0,"",IF($B72="Yes",$H72*'Settings'!$B$13,0))</f>
        <v/>
      </c>
      <c r="AB72" s="60">
        <f>IF(COUNTA($A72:$N72)=0,"",IF($B72="Yes",SUM($X72:$AA72),0))</f>
        <v/>
      </c>
      <c r="AC72" s="60">
        <f>IF(COUNTA($A72:$N72)=0,"",IF($B72="Yes",$V72-$AB72,0))</f>
        <v/>
      </c>
      <c r="AD72" s="61">
        <f>IF(COUNTA($A72:$N72)=0,"",IF($B72="Yes",IFERROR($AC72/$V72,0),0))</f>
        <v/>
      </c>
      <c r="AE72" s="59">
        <f>IF(COUNTA($A72:$N72)=0,"",IF($B72="Yes",IFERROR($I72/$H72,0),0))</f>
        <v/>
      </c>
      <c r="AF72" s="38">
        <f>IF(COUNTA($A72:$N72)=0,"",IF($B72="Yes",IFERROR($I72/$Q72,0),0))</f>
        <v/>
      </c>
      <c r="AG72" s="39">
        <f>IF(COUNTA($A72:$N72)=0,"",IF($B72&lt;&gt;"Yes","Not Included",IF(OR($U72&gt;'Settings'!$B$14,$J72&gt;'Settings'!$B$17),"Review","Within Capacity")))</f>
        <v/>
      </c>
      <c r="AH72" s="39">
        <f>IF(COUNTA($A72:$N72)=0,"",IF($B72&lt;&gt;"Yes","Not Included",IF($AD72&gt;='Settings'!$B$15,"Meets Target","Below Target")))</f>
        <v/>
      </c>
      <c r="AI72" s="39">
        <f>IF(COUNTA($A72:$N72)=0,"",IF($B72&lt;&gt;"Yes","Exclude",IF($AJ72&lt;&gt;"OK","Complete Inputs",IF($AG72="Review","Review Capacity/Distance",IF($AH72="Below Target","Review Pricing/Costs",IF($AF72&lt;'Settings'!$B$16,"Build Density","Recommended"))))))</f>
        <v/>
      </c>
      <c r="AJ72" s="39">
        <f>IF(COUNTA($A72:$N72)=0,"",IF($B72&lt;&gt;"Yes","Not Required",IF(COUNTIF($A$6:$A$205,$A72)&gt;1,"Duplicate Area ID",IF(OR($A72="",$C72="",$D72="",$E72="",$F72="",$G72="",$H72&lt;=0,$I72&lt;=0,$J72&lt;=0,$K72&lt;0,$L72&lt;=0,$M72="",LEN($D72)&lt;&gt;5,IFERROR(VALUE($D72),-1)&lt;0),"Complete Inputs","OK"))))</f>
        <v/>
      </c>
    </row>
    <row r="73" ht="20" customHeight="1">
      <c r="A73" s="29" t="n"/>
      <c r="B73" s="29" t="n"/>
      <c r="C73" s="29" t="n"/>
      <c r="D73" s="30" t="n"/>
      <c r="E73" s="29" t="n"/>
      <c r="F73" s="29" t="n"/>
      <c r="G73" s="29" t="n"/>
      <c r="H73" s="31" t="n"/>
      <c r="I73" s="31" t="n"/>
      <c r="J73" s="57" t="n"/>
      <c r="K73" s="57" t="n"/>
      <c r="L73" s="58" t="n"/>
      <c r="M73" s="29" t="n"/>
      <c r="N73" s="34" t="n"/>
      <c r="O73" s="59">
        <f>IF(COUNTA($A73:$N73)=0,"",IF($B73="Yes",2*$J73*$H73,0))</f>
        <v/>
      </c>
      <c r="P73" s="59">
        <f>IF(COUNTA($A73:$N73)=0,"",IF($B73="Yes",MAX($I73-$H73,0)*$K73,0))</f>
        <v/>
      </c>
      <c r="Q73" s="59">
        <f>IF(COUNTA($A73:$N73)=0,"",IF($B73="Yes",$O73+$P73,0))</f>
        <v/>
      </c>
      <c r="R73" s="59">
        <f>IF(COUNTA($A73:$N73)=0,"",IF($B73="Yes",IFERROR($Q73/'Settings'!$B$7,0),0))</f>
        <v/>
      </c>
      <c r="S73" s="59">
        <f>IF(COUNTA($A73:$N73)=0,"",IF($B73="Yes",IFERROR($I73*'Settings'!$B$8/60,0),0))</f>
        <v/>
      </c>
      <c r="T73" s="59">
        <f>IF(COUNTA($A73:$N73)=0,"",IF($B73="Yes",$R73+$S73,0))</f>
        <v/>
      </c>
      <c r="U73" s="59">
        <f>IF(COUNTA($A73:$N73)=0,"",IF($B73="Yes",IFERROR($T73/$H73,0),0))</f>
        <v/>
      </c>
      <c r="V73" s="60">
        <f>IF(COUNTA($A73:$N73)=0,"",IF($B73="Yes",$I73*$L73,0))</f>
        <v/>
      </c>
      <c r="W73" s="59">
        <f>IF(COUNTA($A73:$N73)=0,"",IF($B73="Yes",IFERROR($Q73/'Settings'!$B$9,0),0))</f>
        <v/>
      </c>
      <c r="X73" s="60">
        <f>IF(COUNTA($A73:$N73)=0,"",IF($B73="Yes",$W73*'Settings'!$B$10,0))</f>
        <v/>
      </c>
      <c r="Y73" s="60">
        <f>IF(COUNTA($A73:$N73)=0,"",IF($B73="Yes",$Q73*'Settings'!$B$11,0))</f>
        <v/>
      </c>
      <c r="Z73" s="60">
        <f>IF(COUNTA($A73:$N73)=0,"",IF($B73="Yes",$T73*'Settings'!$B$12,0))</f>
        <v/>
      </c>
      <c r="AA73" s="60">
        <f>IF(COUNTA($A73:$N73)=0,"",IF($B73="Yes",$H73*'Settings'!$B$13,0))</f>
        <v/>
      </c>
      <c r="AB73" s="60">
        <f>IF(COUNTA($A73:$N73)=0,"",IF($B73="Yes",SUM($X73:$AA73),0))</f>
        <v/>
      </c>
      <c r="AC73" s="60">
        <f>IF(COUNTA($A73:$N73)=0,"",IF($B73="Yes",$V73-$AB73,0))</f>
        <v/>
      </c>
      <c r="AD73" s="61">
        <f>IF(COUNTA($A73:$N73)=0,"",IF($B73="Yes",IFERROR($AC73/$V73,0),0))</f>
        <v/>
      </c>
      <c r="AE73" s="59">
        <f>IF(COUNTA($A73:$N73)=0,"",IF($B73="Yes",IFERROR($I73/$H73,0),0))</f>
        <v/>
      </c>
      <c r="AF73" s="38">
        <f>IF(COUNTA($A73:$N73)=0,"",IF($B73="Yes",IFERROR($I73/$Q73,0),0))</f>
        <v/>
      </c>
      <c r="AG73" s="39">
        <f>IF(COUNTA($A73:$N73)=0,"",IF($B73&lt;&gt;"Yes","Not Included",IF(OR($U73&gt;'Settings'!$B$14,$J73&gt;'Settings'!$B$17),"Review","Within Capacity")))</f>
        <v/>
      </c>
      <c r="AH73" s="39">
        <f>IF(COUNTA($A73:$N73)=0,"",IF($B73&lt;&gt;"Yes","Not Included",IF($AD73&gt;='Settings'!$B$15,"Meets Target","Below Target")))</f>
        <v/>
      </c>
      <c r="AI73" s="39">
        <f>IF(COUNTA($A73:$N73)=0,"",IF($B73&lt;&gt;"Yes","Exclude",IF($AJ73&lt;&gt;"OK","Complete Inputs",IF($AG73="Review","Review Capacity/Distance",IF($AH73="Below Target","Review Pricing/Costs",IF($AF73&lt;'Settings'!$B$16,"Build Density","Recommended"))))))</f>
        <v/>
      </c>
      <c r="AJ73" s="39">
        <f>IF(COUNTA($A73:$N73)=0,"",IF($B73&lt;&gt;"Yes","Not Required",IF(COUNTIF($A$6:$A$205,$A73)&gt;1,"Duplicate Area ID",IF(OR($A73="",$C73="",$D73="",$E73="",$F73="",$G73="",$H73&lt;=0,$I73&lt;=0,$J73&lt;=0,$K73&lt;0,$L73&lt;=0,$M73="",LEN($D73)&lt;&gt;5,IFERROR(VALUE($D73),-1)&lt;0),"Complete Inputs","OK"))))</f>
        <v/>
      </c>
    </row>
    <row r="74" ht="20" customHeight="1">
      <c r="A74" s="29" t="n"/>
      <c r="B74" s="29" t="n"/>
      <c r="C74" s="29" t="n"/>
      <c r="D74" s="30" t="n"/>
      <c r="E74" s="29" t="n"/>
      <c r="F74" s="29" t="n"/>
      <c r="G74" s="29" t="n"/>
      <c r="H74" s="31" t="n"/>
      <c r="I74" s="31" t="n"/>
      <c r="J74" s="57" t="n"/>
      <c r="K74" s="57" t="n"/>
      <c r="L74" s="58" t="n"/>
      <c r="M74" s="29" t="n"/>
      <c r="N74" s="34" t="n"/>
      <c r="O74" s="59">
        <f>IF(COUNTA($A74:$N74)=0,"",IF($B74="Yes",2*$J74*$H74,0))</f>
        <v/>
      </c>
      <c r="P74" s="59">
        <f>IF(COUNTA($A74:$N74)=0,"",IF($B74="Yes",MAX($I74-$H74,0)*$K74,0))</f>
        <v/>
      </c>
      <c r="Q74" s="59">
        <f>IF(COUNTA($A74:$N74)=0,"",IF($B74="Yes",$O74+$P74,0))</f>
        <v/>
      </c>
      <c r="R74" s="59">
        <f>IF(COUNTA($A74:$N74)=0,"",IF($B74="Yes",IFERROR($Q74/'Settings'!$B$7,0),0))</f>
        <v/>
      </c>
      <c r="S74" s="59">
        <f>IF(COUNTA($A74:$N74)=0,"",IF($B74="Yes",IFERROR($I74*'Settings'!$B$8/60,0),0))</f>
        <v/>
      </c>
      <c r="T74" s="59">
        <f>IF(COUNTA($A74:$N74)=0,"",IF($B74="Yes",$R74+$S74,0))</f>
        <v/>
      </c>
      <c r="U74" s="59">
        <f>IF(COUNTA($A74:$N74)=0,"",IF($B74="Yes",IFERROR($T74/$H74,0),0))</f>
        <v/>
      </c>
      <c r="V74" s="60">
        <f>IF(COUNTA($A74:$N74)=0,"",IF($B74="Yes",$I74*$L74,0))</f>
        <v/>
      </c>
      <c r="W74" s="59">
        <f>IF(COUNTA($A74:$N74)=0,"",IF($B74="Yes",IFERROR($Q74/'Settings'!$B$9,0),0))</f>
        <v/>
      </c>
      <c r="X74" s="60">
        <f>IF(COUNTA($A74:$N74)=0,"",IF($B74="Yes",$W74*'Settings'!$B$10,0))</f>
        <v/>
      </c>
      <c r="Y74" s="60">
        <f>IF(COUNTA($A74:$N74)=0,"",IF($B74="Yes",$Q74*'Settings'!$B$11,0))</f>
        <v/>
      </c>
      <c r="Z74" s="60">
        <f>IF(COUNTA($A74:$N74)=0,"",IF($B74="Yes",$T74*'Settings'!$B$12,0))</f>
        <v/>
      </c>
      <c r="AA74" s="60">
        <f>IF(COUNTA($A74:$N74)=0,"",IF($B74="Yes",$H74*'Settings'!$B$13,0))</f>
        <v/>
      </c>
      <c r="AB74" s="60">
        <f>IF(COUNTA($A74:$N74)=0,"",IF($B74="Yes",SUM($X74:$AA74),0))</f>
        <v/>
      </c>
      <c r="AC74" s="60">
        <f>IF(COUNTA($A74:$N74)=0,"",IF($B74="Yes",$V74-$AB74,0))</f>
        <v/>
      </c>
      <c r="AD74" s="61">
        <f>IF(COUNTA($A74:$N74)=0,"",IF($B74="Yes",IFERROR($AC74/$V74,0),0))</f>
        <v/>
      </c>
      <c r="AE74" s="59">
        <f>IF(COUNTA($A74:$N74)=0,"",IF($B74="Yes",IFERROR($I74/$H74,0),0))</f>
        <v/>
      </c>
      <c r="AF74" s="38">
        <f>IF(COUNTA($A74:$N74)=0,"",IF($B74="Yes",IFERROR($I74/$Q74,0),0))</f>
        <v/>
      </c>
      <c r="AG74" s="39">
        <f>IF(COUNTA($A74:$N74)=0,"",IF($B74&lt;&gt;"Yes","Not Included",IF(OR($U74&gt;'Settings'!$B$14,$J74&gt;'Settings'!$B$17),"Review","Within Capacity")))</f>
        <v/>
      </c>
      <c r="AH74" s="39">
        <f>IF(COUNTA($A74:$N74)=0,"",IF($B74&lt;&gt;"Yes","Not Included",IF($AD74&gt;='Settings'!$B$15,"Meets Target","Below Target")))</f>
        <v/>
      </c>
      <c r="AI74" s="39">
        <f>IF(COUNTA($A74:$N74)=0,"",IF($B74&lt;&gt;"Yes","Exclude",IF($AJ74&lt;&gt;"OK","Complete Inputs",IF($AG74="Review","Review Capacity/Distance",IF($AH74="Below Target","Review Pricing/Costs",IF($AF74&lt;'Settings'!$B$16,"Build Density","Recommended"))))))</f>
        <v/>
      </c>
      <c r="AJ74" s="39">
        <f>IF(COUNTA($A74:$N74)=0,"",IF($B74&lt;&gt;"Yes","Not Required",IF(COUNTIF($A$6:$A$205,$A74)&gt;1,"Duplicate Area ID",IF(OR($A74="",$C74="",$D74="",$E74="",$F74="",$G74="",$H74&lt;=0,$I74&lt;=0,$J74&lt;=0,$K74&lt;0,$L74&lt;=0,$M74="",LEN($D74)&lt;&gt;5,IFERROR(VALUE($D74),-1)&lt;0),"Complete Inputs","OK"))))</f>
        <v/>
      </c>
    </row>
    <row r="75" ht="20" customHeight="1">
      <c r="A75" s="29" t="n"/>
      <c r="B75" s="29" t="n"/>
      <c r="C75" s="29" t="n"/>
      <c r="D75" s="30" t="n"/>
      <c r="E75" s="29" t="n"/>
      <c r="F75" s="29" t="n"/>
      <c r="G75" s="29" t="n"/>
      <c r="H75" s="31" t="n"/>
      <c r="I75" s="31" t="n"/>
      <c r="J75" s="57" t="n"/>
      <c r="K75" s="57" t="n"/>
      <c r="L75" s="58" t="n"/>
      <c r="M75" s="29" t="n"/>
      <c r="N75" s="34" t="n"/>
      <c r="O75" s="59">
        <f>IF(COUNTA($A75:$N75)=0,"",IF($B75="Yes",2*$J75*$H75,0))</f>
        <v/>
      </c>
      <c r="P75" s="59">
        <f>IF(COUNTA($A75:$N75)=0,"",IF($B75="Yes",MAX($I75-$H75,0)*$K75,0))</f>
        <v/>
      </c>
      <c r="Q75" s="59">
        <f>IF(COUNTA($A75:$N75)=0,"",IF($B75="Yes",$O75+$P75,0))</f>
        <v/>
      </c>
      <c r="R75" s="59">
        <f>IF(COUNTA($A75:$N75)=0,"",IF($B75="Yes",IFERROR($Q75/'Settings'!$B$7,0),0))</f>
        <v/>
      </c>
      <c r="S75" s="59">
        <f>IF(COUNTA($A75:$N75)=0,"",IF($B75="Yes",IFERROR($I75*'Settings'!$B$8/60,0),0))</f>
        <v/>
      </c>
      <c r="T75" s="59">
        <f>IF(COUNTA($A75:$N75)=0,"",IF($B75="Yes",$R75+$S75,0))</f>
        <v/>
      </c>
      <c r="U75" s="59">
        <f>IF(COUNTA($A75:$N75)=0,"",IF($B75="Yes",IFERROR($T75/$H75,0),0))</f>
        <v/>
      </c>
      <c r="V75" s="60">
        <f>IF(COUNTA($A75:$N75)=0,"",IF($B75="Yes",$I75*$L75,0))</f>
        <v/>
      </c>
      <c r="W75" s="59">
        <f>IF(COUNTA($A75:$N75)=0,"",IF($B75="Yes",IFERROR($Q75/'Settings'!$B$9,0),0))</f>
        <v/>
      </c>
      <c r="X75" s="60">
        <f>IF(COUNTA($A75:$N75)=0,"",IF($B75="Yes",$W75*'Settings'!$B$10,0))</f>
        <v/>
      </c>
      <c r="Y75" s="60">
        <f>IF(COUNTA($A75:$N75)=0,"",IF($B75="Yes",$Q75*'Settings'!$B$11,0))</f>
        <v/>
      </c>
      <c r="Z75" s="60">
        <f>IF(COUNTA($A75:$N75)=0,"",IF($B75="Yes",$T75*'Settings'!$B$12,0))</f>
        <v/>
      </c>
      <c r="AA75" s="60">
        <f>IF(COUNTA($A75:$N75)=0,"",IF($B75="Yes",$H75*'Settings'!$B$13,0))</f>
        <v/>
      </c>
      <c r="AB75" s="60">
        <f>IF(COUNTA($A75:$N75)=0,"",IF($B75="Yes",SUM($X75:$AA75),0))</f>
        <v/>
      </c>
      <c r="AC75" s="60">
        <f>IF(COUNTA($A75:$N75)=0,"",IF($B75="Yes",$V75-$AB75,0))</f>
        <v/>
      </c>
      <c r="AD75" s="61">
        <f>IF(COUNTA($A75:$N75)=0,"",IF($B75="Yes",IFERROR($AC75/$V75,0),0))</f>
        <v/>
      </c>
      <c r="AE75" s="59">
        <f>IF(COUNTA($A75:$N75)=0,"",IF($B75="Yes",IFERROR($I75/$H75,0),0))</f>
        <v/>
      </c>
      <c r="AF75" s="38">
        <f>IF(COUNTA($A75:$N75)=0,"",IF($B75="Yes",IFERROR($I75/$Q75,0),0))</f>
        <v/>
      </c>
      <c r="AG75" s="39">
        <f>IF(COUNTA($A75:$N75)=0,"",IF($B75&lt;&gt;"Yes","Not Included",IF(OR($U75&gt;'Settings'!$B$14,$J75&gt;'Settings'!$B$17),"Review","Within Capacity")))</f>
        <v/>
      </c>
      <c r="AH75" s="39">
        <f>IF(COUNTA($A75:$N75)=0,"",IF($B75&lt;&gt;"Yes","Not Included",IF($AD75&gt;='Settings'!$B$15,"Meets Target","Below Target")))</f>
        <v/>
      </c>
      <c r="AI75" s="39">
        <f>IF(COUNTA($A75:$N75)=0,"",IF($B75&lt;&gt;"Yes","Exclude",IF($AJ75&lt;&gt;"OK","Complete Inputs",IF($AG75="Review","Review Capacity/Distance",IF($AH75="Below Target","Review Pricing/Costs",IF($AF75&lt;'Settings'!$B$16,"Build Density","Recommended"))))))</f>
        <v/>
      </c>
      <c r="AJ75" s="39">
        <f>IF(COUNTA($A75:$N75)=0,"",IF($B75&lt;&gt;"Yes","Not Required",IF(COUNTIF($A$6:$A$205,$A75)&gt;1,"Duplicate Area ID",IF(OR($A75="",$C75="",$D75="",$E75="",$F75="",$G75="",$H75&lt;=0,$I75&lt;=0,$J75&lt;=0,$K75&lt;0,$L75&lt;=0,$M75="",LEN($D75)&lt;&gt;5,IFERROR(VALUE($D75),-1)&lt;0),"Complete Inputs","OK"))))</f>
        <v/>
      </c>
    </row>
    <row r="76" ht="20" customHeight="1">
      <c r="A76" s="29" t="n"/>
      <c r="B76" s="29" t="n"/>
      <c r="C76" s="29" t="n"/>
      <c r="D76" s="30" t="n"/>
      <c r="E76" s="29" t="n"/>
      <c r="F76" s="29" t="n"/>
      <c r="G76" s="29" t="n"/>
      <c r="H76" s="31" t="n"/>
      <c r="I76" s="31" t="n"/>
      <c r="J76" s="57" t="n"/>
      <c r="K76" s="57" t="n"/>
      <c r="L76" s="58" t="n"/>
      <c r="M76" s="29" t="n"/>
      <c r="N76" s="34" t="n"/>
      <c r="O76" s="59">
        <f>IF(COUNTA($A76:$N76)=0,"",IF($B76="Yes",2*$J76*$H76,0))</f>
        <v/>
      </c>
      <c r="P76" s="59">
        <f>IF(COUNTA($A76:$N76)=0,"",IF($B76="Yes",MAX($I76-$H76,0)*$K76,0))</f>
        <v/>
      </c>
      <c r="Q76" s="59">
        <f>IF(COUNTA($A76:$N76)=0,"",IF($B76="Yes",$O76+$P76,0))</f>
        <v/>
      </c>
      <c r="R76" s="59">
        <f>IF(COUNTA($A76:$N76)=0,"",IF($B76="Yes",IFERROR($Q76/'Settings'!$B$7,0),0))</f>
        <v/>
      </c>
      <c r="S76" s="59">
        <f>IF(COUNTA($A76:$N76)=0,"",IF($B76="Yes",IFERROR($I76*'Settings'!$B$8/60,0),0))</f>
        <v/>
      </c>
      <c r="T76" s="59">
        <f>IF(COUNTA($A76:$N76)=0,"",IF($B76="Yes",$R76+$S76,0))</f>
        <v/>
      </c>
      <c r="U76" s="59">
        <f>IF(COUNTA($A76:$N76)=0,"",IF($B76="Yes",IFERROR($T76/$H76,0),0))</f>
        <v/>
      </c>
      <c r="V76" s="60">
        <f>IF(COUNTA($A76:$N76)=0,"",IF($B76="Yes",$I76*$L76,0))</f>
        <v/>
      </c>
      <c r="W76" s="59">
        <f>IF(COUNTA($A76:$N76)=0,"",IF($B76="Yes",IFERROR($Q76/'Settings'!$B$9,0),0))</f>
        <v/>
      </c>
      <c r="X76" s="60">
        <f>IF(COUNTA($A76:$N76)=0,"",IF($B76="Yes",$W76*'Settings'!$B$10,0))</f>
        <v/>
      </c>
      <c r="Y76" s="60">
        <f>IF(COUNTA($A76:$N76)=0,"",IF($B76="Yes",$Q76*'Settings'!$B$11,0))</f>
        <v/>
      </c>
      <c r="Z76" s="60">
        <f>IF(COUNTA($A76:$N76)=0,"",IF($B76="Yes",$T76*'Settings'!$B$12,0))</f>
        <v/>
      </c>
      <c r="AA76" s="60">
        <f>IF(COUNTA($A76:$N76)=0,"",IF($B76="Yes",$H76*'Settings'!$B$13,0))</f>
        <v/>
      </c>
      <c r="AB76" s="60">
        <f>IF(COUNTA($A76:$N76)=0,"",IF($B76="Yes",SUM($X76:$AA76),0))</f>
        <v/>
      </c>
      <c r="AC76" s="60">
        <f>IF(COUNTA($A76:$N76)=0,"",IF($B76="Yes",$V76-$AB76,0))</f>
        <v/>
      </c>
      <c r="AD76" s="61">
        <f>IF(COUNTA($A76:$N76)=0,"",IF($B76="Yes",IFERROR($AC76/$V76,0),0))</f>
        <v/>
      </c>
      <c r="AE76" s="59">
        <f>IF(COUNTA($A76:$N76)=0,"",IF($B76="Yes",IFERROR($I76/$H76,0),0))</f>
        <v/>
      </c>
      <c r="AF76" s="38">
        <f>IF(COUNTA($A76:$N76)=0,"",IF($B76="Yes",IFERROR($I76/$Q76,0),0))</f>
        <v/>
      </c>
      <c r="AG76" s="39">
        <f>IF(COUNTA($A76:$N76)=0,"",IF($B76&lt;&gt;"Yes","Not Included",IF(OR($U76&gt;'Settings'!$B$14,$J76&gt;'Settings'!$B$17),"Review","Within Capacity")))</f>
        <v/>
      </c>
      <c r="AH76" s="39">
        <f>IF(COUNTA($A76:$N76)=0,"",IF($B76&lt;&gt;"Yes","Not Included",IF($AD76&gt;='Settings'!$B$15,"Meets Target","Below Target")))</f>
        <v/>
      </c>
      <c r="AI76" s="39">
        <f>IF(COUNTA($A76:$N76)=0,"",IF($B76&lt;&gt;"Yes","Exclude",IF($AJ76&lt;&gt;"OK","Complete Inputs",IF($AG76="Review","Review Capacity/Distance",IF($AH76="Below Target","Review Pricing/Costs",IF($AF76&lt;'Settings'!$B$16,"Build Density","Recommended"))))))</f>
        <v/>
      </c>
      <c r="AJ76" s="39">
        <f>IF(COUNTA($A76:$N76)=0,"",IF($B76&lt;&gt;"Yes","Not Required",IF(COUNTIF($A$6:$A$205,$A76)&gt;1,"Duplicate Area ID",IF(OR($A76="",$C76="",$D76="",$E76="",$F76="",$G76="",$H76&lt;=0,$I76&lt;=0,$J76&lt;=0,$K76&lt;0,$L76&lt;=0,$M76="",LEN($D76)&lt;&gt;5,IFERROR(VALUE($D76),-1)&lt;0),"Complete Inputs","OK"))))</f>
        <v/>
      </c>
    </row>
    <row r="77" ht="20" customHeight="1">
      <c r="A77" s="29" t="n"/>
      <c r="B77" s="29" t="n"/>
      <c r="C77" s="29" t="n"/>
      <c r="D77" s="30" t="n"/>
      <c r="E77" s="29" t="n"/>
      <c r="F77" s="29" t="n"/>
      <c r="G77" s="29" t="n"/>
      <c r="H77" s="31" t="n"/>
      <c r="I77" s="31" t="n"/>
      <c r="J77" s="57" t="n"/>
      <c r="K77" s="57" t="n"/>
      <c r="L77" s="58" t="n"/>
      <c r="M77" s="29" t="n"/>
      <c r="N77" s="34" t="n"/>
      <c r="O77" s="59">
        <f>IF(COUNTA($A77:$N77)=0,"",IF($B77="Yes",2*$J77*$H77,0))</f>
        <v/>
      </c>
      <c r="P77" s="59">
        <f>IF(COUNTA($A77:$N77)=0,"",IF($B77="Yes",MAX($I77-$H77,0)*$K77,0))</f>
        <v/>
      </c>
      <c r="Q77" s="59">
        <f>IF(COUNTA($A77:$N77)=0,"",IF($B77="Yes",$O77+$P77,0))</f>
        <v/>
      </c>
      <c r="R77" s="59">
        <f>IF(COUNTA($A77:$N77)=0,"",IF($B77="Yes",IFERROR($Q77/'Settings'!$B$7,0),0))</f>
        <v/>
      </c>
      <c r="S77" s="59">
        <f>IF(COUNTA($A77:$N77)=0,"",IF($B77="Yes",IFERROR($I77*'Settings'!$B$8/60,0),0))</f>
        <v/>
      </c>
      <c r="T77" s="59">
        <f>IF(COUNTA($A77:$N77)=0,"",IF($B77="Yes",$R77+$S77,0))</f>
        <v/>
      </c>
      <c r="U77" s="59">
        <f>IF(COUNTA($A77:$N77)=0,"",IF($B77="Yes",IFERROR($T77/$H77,0),0))</f>
        <v/>
      </c>
      <c r="V77" s="60">
        <f>IF(COUNTA($A77:$N77)=0,"",IF($B77="Yes",$I77*$L77,0))</f>
        <v/>
      </c>
      <c r="W77" s="59">
        <f>IF(COUNTA($A77:$N77)=0,"",IF($B77="Yes",IFERROR($Q77/'Settings'!$B$9,0),0))</f>
        <v/>
      </c>
      <c r="X77" s="60">
        <f>IF(COUNTA($A77:$N77)=0,"",IF($B77="Yes",$W77*'Settings'!$B$10,0))</f>
        <v/>
      </c>
      <c r="Y77" s="60">
        <f>IF(COUNTA($A77:$N77)=0,"",IF($B77="Yes",$Q77*'Settings'!$B$11,0))</f>
        <v/>
      </c>
      <c r="Z77" s="60">
        <f>IF(COUNTA($A77:$N77)=0,"",IF($B77="Yes",$T77*'Settings'!$B$12,0))</f>
        <v/>
      </c>
      <c r="AA77" s="60">
        <f>IF(COUNTA($A77:$N77)=0,"",IF($B77="Yes",$H77*'Settings'!$B$13,0))</f>
        <v/>
      </c>
      <c r="AB77" s="60">
        <f>IF(COUNTA($A77:$N77)=0,"",IF($B77="Yes",SUM($X77:$AA77),0))</f>
        <v/>
      </c>
      <c r="AC77" s="60">
        <f>IF(COUNTA($A77:$N77)=0,"",IF($B77="Yes",$V77-$AB77,0))</f>
        <v/>
      </c>
      <c r="AD77" s="61">
        <f>IF(COUNTA($A77:$N77)=0,"",IF($B77="Yes",IFERROR($AC77/$V77,0),0))</f>
        <v/>
      </c>
      <c r="AE77" s="59">
        <f>IF(COUNTA($A77:$N77)=0,"",IF($B77="Yes",IFERROR($I77/$H77,0),0))</f>
        <v/>
      </c>
      <c r="AF77" s="38">
        <f>IF(COUNTA($A77:$N77)=0,"",IF($B77="Yes",IFERROR($I77/$Q77,0),0))</f>
        <v/>
      </c>
      <c r="AG77" s="39">
        <f>IF(COUNTA($A77:$N77)=0,"",IF($B77&lt;&gt;"Yes","Not Included",IF(OR($U77&gt;'Settings'!$B$14,$J77&gt;'Settings'!$B$17),"Review","Within Capacity")))</f>
        <v/>
      </c>
      <c r="AH77" s="39">
        <f>IF(COUNTA($A77:$N77)=0,"",IF($B77&lt;&gt;"Yes","Not Included",IF($AD77&gt;='Settings'!$B$15,"Meets Target","Below Target")))</f>
        <v/>
      </c>
      <c r="AI77" s="39">
        <f>IF(COUNTA($A77:$N77)=0,"",IF($B77&lt;&gt;"Yes","Exclude",IF($AJ77&lt;&gt;"OK","Complete Inputs",IF($AG77="Review","Review Capacity/Distance",IF($AH77="Below Target","Review Pricing/Costs",IF($AF77&lt;'Settings'!$B$16,"Build Density","Recommended"))))))</f>
        <v/>
      </c>
      <c r="AJ77" s="39">
        <f>IF(COUNTA($A77:$N77)=0,"",IF($B77&lt;&gt;"Yes","Not Required",IF(COUNTIF($A$6:$A$205,$A77)&gt;1,"Duplicate Area ID",IF(OR($A77="",$C77="",$D77="",$E77="",$F77="",$G77="",$H77&lt;=0,$I77&lt;=0,$J77&lt;=0,$K77&lt;0,$L77&lt;=0,$M77="",LEN($D77)&lt;&gt;5,IFERROR(VALUE($D77),-1)&lt;0),"Complete Inputs","OK"))))</f>
        <v/>
      </c>
    </row>
    <row r="78" ht="20" customHeight="1">
      <c r="A78" s="29" t="n"/>
      <c r="B78" s="29" t="n"/>
      <c r="C78" s="29" t="n"/>
      <c r="D78" s="30" t="n"/>
      <c r="E78" s="29" t="n"/>
      <c r="F78" s="29" t="n"/>
      <c r="G78" s="29" t="n"/>
      <c r="H78" s="31" t="n"/>
      <c r="I78" s="31" t="n"/>
      <c r="J78" s="57" t="n"/>
      <c r="K78" s="57" t="n"/>
      <c r="L78" s="58" t="n"/>
      <c r="M78" s="29" t="n"/>
      <c r="N78" s="34" t="n"/>
      <c r="O78" s="59">
        <f>IF(COUNTA($A78:$N78)=0,"",IF($B78="Yes",2*$J78*$H78,0))</f>
        <v/>
      </c>
      <c r="P78" s="59">
        <f>IF(COUNTA($A78:$N78)=0,"",IF($B78="Yes",MAX($I78-$H78,0)*$K78,0))</f>
        <v/>
      </c>
      <c r="Q78" s="59">
        <f>IF(COUNTA($A78:$N78)=0,"",IF($B78="Yes",$O78+$P78,0))</f>
        <v/>
      </c>
      <c r="R78" s="59">
        <f>IF(COUNTA($A78:$N78)=0,"",IF($B78="Yes",IFERROR($Q78/'Settings'!$B$7,0),0))</f>
        <v/>
      </c>
      <c r="S78" s="59">
        <f>IF(COUNTA($A78:$N78)=0,"",IF($B78="Yes",IFERROR($I78*'Settings'!$B$8/60,0),0))</f>
        <v/>
      </c>
      <c r="T78" s="59">
        <f>IF(COUNTA($A78:$N78)=0,"",IF($B78="Yes",$R78+$S78,0))</f>
        <v/>
      </c>
      <c r="U78" s="59">
        <f>IF(COUNTA($A78:$N78)=0,"",IF($B78="Yes",IFERROR($T78/$H78,0),0))</f>
        <v/>
      </c>
      <c r="V78" s="60">
        <f>IF(COUNTA($A78:$N78)=0,"",IF($B78="Yes",$I78*$L78,0))</f>
        <v/>
      </c>
      <c r="W78" s="59">
        <f>IF(COUNTA($A78:$N78)=0,"",IF($B78="Yes",IFERROR($Q78/'Settings'!$B$9,0),0))</f>
        <v/>
      </c>
      <c r="X78" s="60">
        <f>IF(COUNTA($A78:$N78)=0,"",IF($B78="Yes",$W78*'Settings'!$B$10,0))</f>
        <v/>
      </c>
      <c r="Y78" s="60">
        <f>IF(COUNTA($A78:$N78)=0,"",IF($B78="Yes",$Q78*'Settings'!$B$11,0))</f>
        <v/>
      </c>
      <c r="Z78" s="60">
        <f>IF(COUNTA($A78:$N78)=0,"",IF($B78="Yes",$T78*'Settings'!$B$12,0))</f>
        <v/>
      </c>
      <c r="AA78" s="60">
        <f>IF(COUNTA($A78:$N78)=0,"",IF($B78="Yes",$H78*'Settings'!$B$13,0))</f>
        <v/>
      </c>
      <c r="AB78" s="60">
        <f>IF(COUNTA($A78:$N78)=0,"",IF($B78="Yes",SUM($X78:$AA78),0))</f>
        <v/>
      </c>
      <c r="AC78" s="60">
        <f>IF(COUNTA($A78:$N78)=0,"",IF($B78="Yes",$V78-$AB78,0))</f>
        <v/>
      </c>
      <c r="AD78" s="61">
        <f>IF(COUNTA($A78:$N78)=0,"",IF($B78="Yes",IFERROR($AC78/$V78,0),0))</f>
        <v/>
      </c>
      <c r="AE78" s="59">
        <f>IF(COUNTA($A78:$N78)=0,"",IF($B78="Yes",IFERROR($I78/$H78,0),0))</f>
        <v/>
      </c>
      <c r="AF78" s="38">
        <f>IF(COUNTA($A78:$N78)=0,"",IF($B78="Yes",IFERROR($I78/$Q78,0),0))</f>
        <v/>
      </c>
      <c r="AG78" s="39">
        <f>IF(COUNTA($A78:$N78)=0,"",IF($B78&lt;&gt;"Yes","Not Included",IF(OR($U78&gt;'Settings'!$B$14,$J78&gt;'Settings'!$B$17),"Review","Within Capacity")))</f>
        <v/>
      </c>
      <c r="AH78" s="39">
        <f>IF(COUNTA($A78:$N78)=0,"",IF($B78&lt;&gt;"Yes","Not Included",IF($AD78&gt;='Settings'!$B$15,"Meets Target","Below Target")))</f>
        <v/>
      </c>
      <c r="AI78" s="39">
        <f>IF(COUNTA($A78:$N78)=0,"",IF($B78&lt;&gt;"Yes","Exclude",IF($AJ78&lt;&gt;"OK","Complete Inputs",IF($AG78="Review","Review Capacity/Distance",IF($AH78="Below Target","Review Pricing/Costs",IF($AF78&lt;'Settings'!$B$16,"Build Density","Recommended"))))))</f>
        <v/>
      </c>
      <c r="AJ78" s="39">
        <f>IF(COUNTA($A78:$N78)=0,"",IF($B78&lt;&gt;"Yes","Not Required",IF(COUNTIF($A$6:$A$205,$A78)&gt;1,"Duplicate Area ID",IF(OR($A78="",$C78="",$D78="",$E78="",$F78="",$G78="",$H78&lt;=0,$I78&lt;=0,$J78&lt;=0,$K78&lt;0,$L78&lt;=0,$M78="",LEN($D78)&lt;&gt;5,IFERROR(VALUE($D78),-1)&lt;0),"Complete Inputs","OK"))))</f>
        <v/>
      </c>
    </row>
    <row r="79" ht="20" customHeight="1">
      <c r="A79" s="29" t="n"/>
      <c r="B79" s="29" t="n"/>
      <c r="C79" s="29" t="n"/>
      <c r="D79" s="30" t="n"/>
      <c r="E79" s="29" t="n"/>
      <c r="F79" s="29" t="n"/>
      <c r="G79" s="29" t="n"/>
      <c r="H79" s="31" t="n"/>
      <c r="I79" s="31" t="n"/>
      <c r="J79" s="57" t="n"/>
      <c r="K79" s="57" t="n"/>
      <c r="L79" s="58" t="n"/>
      <c r="M79" s="29" t="n"/>
      <c r="N79" s="34" t="n"/>
      <c r="O79" s="59">
        <f>IF(COUNTA($A79:$N79)=0,"",IF($B79="Yes",2*$J79*$H79,0))</f>
        <v/>
      </c>
      <c r="P79" s="59">
        <f>IF(COUNTA($A79:$N79)=0,"",IF($B79="Yes",MAX($I79-$H79,0)*$K79,0))</f>
        <v/>
      </c>
      <c r="Q79" s="59">
        <f>IF(COUNTA($A79:$N79)=0,"",IF($B79="Yes",$O79+$P79,0))</f>
        <v/>
      </c>
      <c r="R79" s="59">
        <f>IF(COUNTA($A79:$N79)=0,"",IF($B79="Yes",IFERROR($Q79/'Settings'!$B$7,0),0))</f>
        <v/>
      </c>
      <c r="S79" s="59">
        <f>IF(COUNTA($A79:$N79)=0,"",IF($B79="Yes",IFERROR($I79*'Settings'!$B$8/60,0),0))</f>
        <v/>
      </c>
      <c r="T79" s="59">
        <f>IF(COUNTA($A79:$N79)=0,"",IF($B79="Yes",$R79+$S79,0))</f>
        <v/>
      </c>
      <c r="U79" s="59">
        <f>IF(COUNTA($A79:$N79)=0,"",IF($B79="Yes",IFERROR($T79/$H79,0),0))</f>
        <v/>
      </c>
      <c r="V79" s="60">
        <f>IF(COUNTA($A79:$N79)=0,"",IF($B79="Yes",$I79*$L79,0))</f>
        <v/>
      </c>
      <c r="W79" s="59">
        <f>IF(COUNTA($A79:$N79)=0,"",IF($B79="Yes",IFERROR($Q79/'Settings'!$B$9,0),0))</f>
        <v/>
      </c>
      <c r="X79" s="60">
        <f>IF(COUNTA($A79:$N79)=0,"",IF($B79="Yes",$W79*'Settings'!$B$10,0))</f>
        <v/>
      </c>
      <c r="Y79" s="60">
        <f>IF(COUNTA($A79:$N79)=0,"",IF($B79="Yes",$Q79*'Settings'!$B$11,0))</f>
        <v/>
      </c>
      <c r="Z79" s="60">
        <f>IF(COUNTA($A79:$N79)=0,"",IF($B79="Yes",$T79*'Settings'!$B$12,0))</f>
        <v/>
      </c>
      <c r="AA79" s="60">
        <f>IF(COUNTA($A79:$N79)=0,"",IF($B79="Yes",$H79*'Settings'!$B$13,0))</f>
        <v/>
      </c>
      <c r="AB79" s="60">
        <f>IF(COUNTA($A79:$N79)=0,"",IF($B79="Yes",SUM($X79:$AA79),0))</f>
        <v/>
      </c>
      <c r="AC79" s="60">
        <f>IF(COUNTA($A79:$N79)=0,"",IF($B79="Yes",$V79-$AB79,0))</f>
        <v/>
      </c>
      <c r="AD79" s="61">
        <f>IF(COUNTA($A79:$N79)=0,"",IF($B79="Yes",IFERROR($AC79/$V79,0),0))</f>
        <v/>
      </c>
      <c r="AE79" s="59">
        <f>IF(COUNTA($A79:$N79)=0,"",IF($B79="Yes",IFERROR($I79/$H79,0),0))</f>
        <v/>
      </c>
      <c r="AF79" s="38">
        <f>IF(COUNTA($A79:$N79)=0,"",IF($B79="Yes",IFERROR($I79/$Q79,0),0))</f>
        <v/>
      </c>
      <c r="AG79" s="39">
        <f>IF(COUNTA($A79:$N79)=0,"",IF($B79&lt;&gt;"Yes","Not Included",IF(OR($U79&gt;'Settings'!$B$14,$J79&gt;'Settings'!$B$17),"Review","Within Capacity")))</f>
        <v/>
      </c>
      <c r="AH79" s="39">
        <f>IF(COUNTA($A79:$N79)=0,"",IF($B79&lt;&gt;"Yes","Not Included",IF($AD79&gt;='Settings'!$B$15,"Meets Target","Below Target")))</f>
        <v/>
      </c>
      <c r="AI79" s="39">
        <f>IF(COUNTA($A79:$N79)=0,"",IF($B79&lt;&gt;"Yes","Exclude",IF($AJ79&lt;&gt;"OK","Complete Inputs",IF($AG79="Review","Review Capacity/Distance",IF($AH79="Below Target","Review Pricing/Costs",IF($AF79&lt;'Settings'!$B$16,"Build Density","Recommended"))))))</f>
        <v/>
      </c>
      <c r="AJ79" s="39">
        <f>IF(COUNTA($A79:$N79)=0,"",IF($B79&lt;&gt;"Yes","Not Required",IF(COUNTIF($A$6:$A$205,$A79)&gt;1,"Duplicate Area ID",IF(OR($A79="",$C79="",$D79="",$E79="",$F79="",$G79="",$H79&lt;=0,$I79&lt;=0,$J79&lt;=0,$K79&lt;0,$L79&lt;=0,$M79="",LEN($D79)&lt;&gt;5,IFERROR(VALUE($D79),-1)&lt;0),"Complete Inputs","OK"))))</f>
        <v/>
      </c>
    </row>
    <row r="80" ht="20" customHeight="1">
      <c r="A80" s="29" t="n"/>
      <c r="B80" s="29" t="n"/>
      <c r="C80" s="29" t="n"/>
      <c r="D80" s="30" t="n"/>
      <c r="E80" s="29" t="n"/>
      <c r="F80" s="29" t="n"/>
      <c r="G80" s="29" t="n"/>
      <c r="H80" s="31" t="n"/>
      <c r="I80" s="31" t="n"/>
      <c r="J80" s="57" t="n"/>
      <c r="K80" s="57" t="n"/>
      <c r="L80" s="58" t="n"/>
      <c r="M80" s="29" t="n"/>
      <c r="N80" s="34" t="n"/>
      <c r="O80" s="59">
        <f>IF(COUNTA($A80:$N80)=0,"",IF($B80="Yes",2*$J80*$H80,0))</f>
        <v/>
      </c>
      <c r="P80" s="59">
        <f>IF(COUNTA($A80:$N80)=0,"",IF($B80="Yes",MAX($I80-$H80,0)*$K80,0))</f>
        <v/>
      </c>
      <c r="Q80" s="59">
        <f>IF(COUNTA($A80:$N80)=0,"",IF($B80="Yes",$O80+$P80,0))</f>
        <v/>
      </c>
      <c r="R80" s="59">
        <f>IF(COUNTA($A80:$N80)=0,"",IF($B80="Yes",IFERROR($Q80/'Settings'!$B$7,0),0))</f>
        <v/>
      </c>
      <c r="S80" s="59">
        <f>IF(COUNTA($A80:$N80)=0,"",IF($B80="Yes",IFERROR($I80*'Settings'!$B$8/60,0),0))</f>
        <v/>
      </c>
      <c r="T80" s="59">
        <f>IF(COUNTA($A80:$N80)=0,"",IF($B80="Yes",$R80+$S80,0))</f>
        <v/>
      </c>
      <c r="U80" s="59">
        <f>IF(COUNTA($A80:$N80)=0,"",IF($B80="Yes",IFERROR($T80/$H80,0),0))</f>
        <v/>
      </c>
      <c r="V80" s="60">
        <f>IF(COUNTA($A80:$N80)=0,"",IF($B80="Yes",$I80*$L80,0))</f>
        <v/>
      </c>
      <c r="W80" s="59">
        <f>IF(COUNTA($A80:$N80)=0,"",IF($B80="Yes",IFERROR($Q80/'Settings'!$B$9,0),0))</f>
        <v/>
      </c>
      <c r="X80" s="60">
        <f>IF(COUNTA($A80:$N80)=0,"",IF($B80="Yes",$W80*'Settings'!$B$10,0))</f>
        <v/>
      </c>
      <c r="Y80" s="60">
        <f>IF(COUNTA($A80:$N80)=0,"",IF($B80="Yes",$Q80*'Settings'!$B$11,0))</f>
        <v/>
      </c>
      <c r="Z80" s="60">
        <f>IF(COUNTA($A80:$N80)=0,"",IF($B80="Yes",$T80*'Settings'!$B$12,0))</f>
        <v/>
      </c>
      <c r="AA80" s="60">
        <f>IF(COUNTA($A80:$N80)=0,"",IF($B80="Yes",$H80*'Settings'!$B$13,0))</f>
        <v/>
      </c>
      <c r="AB80" s="60">
        <f>IF(COUNTA($A80:$N80)=0,"",IF($B80="Yes",SUM($X80:$AA80),0))</f>
        <v/>
      </c>
      <c r="AC80" s="60">
        <f>IF(COUNTA($A80:$N80)=0,"",IF($B80="Yes",$V80-$AB80,0))</f>
        <v/>
      </c>
      <c r="AD80" s="61">
        <f>IF(COUNTA($A80:$N80)=0,"",IF($B80="Yes",IFERROR($AC80/$V80,0),0))</f>
        <v/>
      </c>
      <c r="AE80" s="59">
        <f>IF(COUNTA($A80:$N80)=0,"",IF($B80="Yes",IFERROR($I80/$H80,0),0))</f>
        <v/>
      </c>
      <c r="AF80" s="38">
        <f>IF(COUNTA($A80:$N80)=0,"",IF($B80="Yes",IFERROR($I80/$Q80,0),0))</f>
        <v/>
      </c>
      <c r="AG80" s="39">
        <f>IF(COUNTA($A80:$N80)=0,"",IF($B80&lt;&gt;"Yes","Not Included",IF(OR($U80&gt;'Settings'!$B$14,$J80&gt;'Settings'!$B$17),"Review","Within Capacity")))</f>
        <v/>
      </c>
      <c r="AH80" s="39">
        <f>IF(COUNTA($A80:$N80)=0,"",IF($B80&lt;&gt;"Yes","Not Included",IF($AD80&gt;='Settings'!$B$15,"Meets Target","Below Target")))</f>
        <v/>
      </c>
      <c r="AI80" s="39">
        <f>IF(COUNTA($A80:$N80)=0,"",IF($B80&lt;&gt;"Yes","Exclude",IF($AJ80&lt;&gt;"OK","Complete Inputs",IF($AG80="Review","Review Capacity/Distance",IF($AH80="Below Target","Review Pricing/Costs",IF($AF80&lt;'Settings'!$B$16,"Build Density","Recommended"))))))</f>
        <v/>
      </c>
      <c r="AJ80" s="39">
        <f>IF(COUNTA($A80:$N80)=0,"",IF($B80&lt;&gt;"Yes","Not Required",IF(COUNTIF($A$6:$A$205,$A80)&gt;1,"Duplicate Area ID",IF(OR($A80="",$C80="",$D80="",$E80="",$F80="",$G80="",$H80&lt;=0,$I80&lt;=0,$J80&lt;=0,$K80&lt;0,$L80&lt;=0,$M80="",LEN($D80)&lt;&gt;5,IFERROR(VALUE($D80),-1)&lt;0),"Complete Inputs","OK"))))</f>
        <v/>
      </c>
    </row>
    <row r="81" ht="20" customHeight="1">
      <c r="A81" s="29" t="n"/>
      <c r="B81" s="29" t="n"/>
      <c r="C81" s="29" t="n"/>
      <c r="D81" s="30" t="n"/>
      <c r="E81" s="29" t="n"/>
      <c r="F81" s="29" t="n"/>
      <c r="G81" s="29" t="n"/>
      <c r="H81" s="31" t="n"/>
      <c r="I81" s="31" t="n"/>
      <c r="J81" s="57" t="n"/>
      <c r="K81" s="57" t="n"/>
      <c r="L81" s="58" t="n"/>
      <c r="M81" s="29" t="n"/>
      <c r="N81" s="34" t="n"/>
      <c r="O81" s="59">
        <f>IF(COUNTA($A81:$N81)=0,"",IF($B81="Yes",2*$J81*$H81,0))</f>
        <v/>
      </c>
      <c r="P81" s="59">
        <f>IF(COUNTA($A81:$N81)=0,"",IF($B81="Yes",MAX($I81-$H81,0)*$K81,0))</f>
        <v/>
      </c>
      <c r="Q81" s="59">
        <f>IF(COUNTA($A81:$N81)=0,"",IF($B81="Yes",$O81+$P81,0))</f>
        <v/>
      </c>
      <c r="R81" s="59">
        <f>IF(COUNTA($A81:$N81)=0,"",IF($B81="Yes",IFERROR($Q81/'Settings'!$B$7,0),0))</f>
        <v/>
      </c>
      <c r="S81" s="59">
        <f>IF(COUNTA($A81:$N81)=0,"",IF($B81="Yes",IFERROR($I81*'Settings'!$B$8/60,0),0))</f>
        <v/>
      </c>
      <c r="T81" s="59">
        <f>IF(COUNTA($A81:$N81)=0,"",IF($B81="Yes",$R81+$S81,0))</f>
        <v/>
      </c>
      <c r="U81" s="59">
        <f>IF(COUNTA($A81:$N81)=0,"",IF($B81="Yes",IFERROR($T81/$H81,0),0))</f>
        <v/>
      </c>
      <c r="V81" s="60">
        <f>IF(COUNTA($A81:$N81)=0,"",IF($B81="Yes",$I81*$L81,0))</f>
        <v/>
      </c>
      <c r="W81" s="59">
        <f>IF(COUNTA($A81:$N81)=0,"",IF($B81="Yes",IFERROR($Q81/'Settings'!$B$9,0),0))</f>
        <v/>
      </c>
      <c r="X81" s="60">
        <f>IF(COUNTA($A81:$N81)=0,"",IF($B81="Yes",$W81*'Settings'!$B$10,0))</f>
        <v/>
      </c>
      <c r="Y81" s="60">
        <f>IF(COUNTA($A81:$N81)=0,"",IF($B81="Yes",$Q81*'Settings'!$B$11,0))</f>
        <v/>
      </c>
      <c r="Z81" s="60">
        <f>IF(COUNTA($A81:$N81)=0,"",IF($B81="Yes",$T81*'Settings'!$B$12,0))</f>
        <v/>
      </c>
      <c r="AA81" s="60">
        <f>IF(COUNTA($A81:$N81)=0,"",IF($B81="Yes",$H81*'Settings'!$B$13,0))</f>
        <v/>
      </c>
      <c r="AB81" s="60">
        <f>IF(COUNTA($A81:$N81)=0,"",IF($B81="Yes",SUM($X81:$AA81),0))</f>
        <v/>
      </c>
      <c r="AC81" s="60">
        <f>IF(COUNTA($A81:$N81)=0,"",IF($B81="Yes",$V81-$AB81,0))</f>
        <v/>
      </c>
      <c r="AD81" s="61">
        <f>IF(COUNTA($A81:$N81)=0,"",IF($B81="Yes",IFERROR($AC81/$V81,0),0))</f>
        <v/>
      </c>
      <c r="AE81" s="59">
        <f>IF(COUNTA($A81:$N81)=0,"",IF($B81="Yes",IFERROR($I81/$H81,0),0))</f>
        <v/>
      </c>
      <c r="AF81" s="38">
        <f>IF(COUNTA($A81:$N81)=0,"",IF($B81="Yes",IFERROR($I81/$Q81,0),0))</f>
        <v/>
      </c>
      <c r="AG81" s="39">
        <f>IF(COUNTA($A81:$N81)=0,"",IF($B81&lt;&gt;"Yes","Not Included",IF(OR($U81&gt;'Settings'!$B$14,$J81&gt;'Settings'!$B$17),"Review","Within Capacity")))</f>
        <v/>
      </c>
      <c r="AH81" s="39">
        <f>IF(COUNTA($A81:$N81)=0,"",IF($B81&lt;&gt;"Yes","Not Included",IF($AD81&gt;='Settings'!$B$15,"Meets Target","Below Target")))</f>
        <v/>
      </c>
      <c r="AI81" s="39">
        <f>IF(COUNTA($A81:$N81)=0,"",IF($B81&lt;&gt;"Yes","Exclude",IF($AJ81&lt;&gt;"OK","Complete Inputs",IF($AG81="Review","Review Capacity/Distance",IF($AH81="Below Target","Review Pricing/Costs",IF($AF81&lt;'Settings'!$B$16,"Build Density","Recommended"))))))</f>
        <v/>
      </c>
      <c r="AJ81" s="39">
        <f>IF(COUNTA($A81:$N81)=0,"",IF($B81&lt;&gt;"Yes","Not Required",IF(COUNTIF($A$6:$A$205,$A81)&gt;1,"Duplicate Area ID",IF(OR($A81="",$C81="",$D81="",$E81="",$F81="",$G81="",$H81&lt;=0,$I81&lt;=0,$J81&lt;=0,$K81&lt;0,$L81&lt;=0,$M81="",LEN($D81)&lt;&gt;5,IFERROR(VALUE($D81),-1)&lt;0),"Complete Inputs","OK"))))</f>
        <v/>
      </c>
    </row>
    <row r="82" ht="20" customHeight="1">
      <c r="A82" s="29" t="n"/>
      <c r="B82" s="29" t="n"/>
      <c r="C82" s="29" t="n"/>
      <c r="D82" s="30" t="n"/>
      <c r="E82" s="29" t="n"/>
      <c r="F82" s="29" t="n"/>
      <c r="G82" s="29" t="n"/>
      <c r="H82" s="31" t="n"/>
      <c r="I82" s="31" t="n"/>
      <c r="J82" s="57" t="n"/>
      <c r="K82" s="57" t="n"/>
      <c r="L82" s="58" t="n"/>
      <c r="M82" s="29" t="n"/>
      <c r="N82" s="34" t="n"/>
      <c r="O82" s="59">
        <f>IF(COUNTA($A82:$N82)=0,"",IF($B82="Yes",2*$J82*$H82,0))</f>
        <v/>
      </c>
      <c r="P82" s="59">
        <f>IF(COUNTA($A82:$N82)=0,"",IF($B82="Yes",MAX($I82-$H82,0)*$K82,0))</f>
        <v/>
      </c>
      <c r="Q82" s="59">
        <f>IF(COUNTA($A82:$N82)=0,"",IF($B82="Yes",$O82+$P82,0))</f>
        <v/>
      </c>
      <c r="R82" s="59">
        <f>IF(COUNTA($A82:$N82)=0,"",IF($B82="Yes",IFERROR($Q82/'Settings'!$B$7,0),0))</f>
        <v/>
      </c>
      <c r="S82" s="59">
        <f>IF(COUNTA($A82:$N82)=0,"",IF($B82="Yes",IFERROR($I82*'Settings'!$B$8/60,0),0))</f>
        <v/>
      </c>
      <c r="T82" s="59">
        <f>IF(COUNTA($A82:$N82)=0,"",IF($B82="Yes",$R82+$S82,0))</f>
        <v/>
      </c>
      <c r="U82" s="59">
        <f>IF(COUNTA($A82:$N82)=0,"",IF($B82="Yes",IFERROR($T82/$H82,0),0))</f>
        <v/>
      </c>
      <c r="V82" s="60">
        <f>IF(COUNTA($A82:$N82)=0,"",IF($B82="Yes",$I82*$L82,0))</f>
        <v/>
      </c>
      <c r="W82" s="59">
        <f>IF(COUNTA($A82:$N82)=0,"",IF($B82="Yes",IFERROR($Q82/'Settings'!$B$9,0),0))</f>
        <v/>
      </c>
      <c r="X82" s="60">
        <f>IF(COUNTA($A82:$N82)=0,"",IF($B82="Yes",$W82*'Settings'!$B$10,0))</f>
        <v/>
      </c>
      <c r="Y82" s="60">
        <f>IF(COUNTA($A82:$N82)=0,"",IF($B82="Yes",$Q82*'Settings'!$B$11,0))</f>
        <v/>
      </c>
      <c r="Z82" s="60">
        <f>IF(COUNTA($A82:$N82)=0,"",IF($B82="Yes",$T82*'Settings'!$B$12,0))</f>
        <v/>
      </c>
      <c r="AA82" s="60">
        <f>IF(COUNTA($A82:$N82)=0,"",IF($B82="Yes",$H82*'Settings'!$B$13,0))</f>
        <v/>
      </c>
      <c r="AB82" s="60">
        <f>IF(COUNTA($A82:$N82)=0,"",IF($B82="Yes",SUM($X82:$AA82),0))</f>
        <v/>
      </c>
      <c r="AC82" s="60">
        <f>IF(COUNTA($A82:$N82)=0,"",IF($B82="Yes",$V82-$AB82,0))</f>
        <v/>
      </c>
      <c r="AD82" s="61">
        <f>IF(COUNTA($A82:$N82)=0,"",IF($B82="Yes",IFERROR($AC82/$V82,0),0))</f>
        <v/>
      </c>
      <c r="AE82" s="59">
        <f>IF(COUNTA($A82:$N82)=0,"",IF($B82="Yes",IFERROR($I82/$H82,0),0))</f>
        <v/>
      </c>
      <c r="AF82" s="38">
        <f>IF(COUNTA($A82:$N82)=0,"",IF($B82="Yes",IFERROR($I82/$Q82,0),0))</f>
        <v/>
      </c>
      <c r="AG82" s="39">
        <f>IF(COUNTA($A82:$N82)=0,"",IF($B82&lt;&gt;"Yes","Not Included",IF(OR($U82&gt;'Settings'!$B$14,$J82&gt;'Settings'!$B$17),"Review","Within Capacity")))</f>
        <v/>
      </c>
      <c r="AH82" s="39">
        <f>IF(COUNTA($A82:$N82)=0,"",IF($B82&lt;&gt;"Yes","Not Included",IF($AD82&gt;='Settings'!$B$15,"Meets Target","Below Target")))</f>
        <v/>
      </c>
      <c r="AI82" s="39">
        <f>IF(COUNTA($A82:$N82)=0,"",IF($B82&lt;&gt;"Yes","Exclude",IF($AJ82&lt;&gt;"OK","Complete Inputs",IF($AG82="Review","Review Capacity/Distance",IF($AH82="Below Target","Review Pricing/Costs",IF($AF82&lt;'Settings'!$B$16,"Build Density","Recommended"))))))</f>
        <v/>
      </c>
      <c r="AJ82" s="39">
        <f>IF(COUNTA($A82:$N82)=0,"",IF($B82&lt;&gt;"Yes","Not Required",IF(COUNTIF($A$6:$A$205,$A82)&gt;1,"Duplicate Area ID",IF(OR($A82="",$C82="",$D82="",$E82="",$F82="",$G82="",$H82&lt;=0,$I82&lt;=0,$J82&lt;=0,$K82&lt;0,$L82&lt;=0,$M82="",LEN($D82)&lt;&gt;5,IFERROR(VALUE($D82),-1)&lt;0),"Complete Inputs","OK"))))</f>
        <v/>
      </c>
    </row>
    <row r="83" ht="20" customHeight="1">
      <c r="A83" s="29" t="n"/>
      <c r="B83" s="29" t="n"/>
      <c r="C83" s="29" t="n"/>
      <c r="D83" s="30" t="n"/>
      <c r="E83" s="29" t="n"/>
      <c r="F83" s="29" t="n"/>
      <c r="G83" s="29" t="n"/>
      <c r="H83" s="31" t="n"/>
      <c r="I83" s="31" t="n"/>
      <c r="J83" s="57" t="n"/>
      <c r="K83" s="57" t="n"/>
      <c r="L83" s="58" t="n"/>
      <c r="M83" s="29" t="n"/>
      <c r="N83" s="34" t="n"/>
      <c r="O83" s="59">
        <f>IF(COUNTA($A83:$N83)=0,"",IF($B83="Yes",2*$J83*$H83,0))</f>
        <v/>
      </c>
      <c r="P83" s="59">
        <f>IF(COUNTA($A83:$N83)=0,"",IF($B83="Yes",MAX($I83-$H83,0)*$K83,0))</f>
        <v/>
      </c>
      <c r="Q83" s="59">
        <f>IF(COUNTA($A83:$N83)=0,"",IF($B83="Yes",$O83+$P83,0))</f>
        <v/>
      </c>
      <c r="R83" s="59">
        <f>IF(COUNTA($A83:$N83)=0,"",IF($B83="Yes",IFERROR($Q83/'Settings'!$B$7,0),0))</f>
        <v/>
      </c>
      <c r="S83" s="59">
        <f>IF(COUNTA($A83:$N83)=0,"",IF($B83="Yes",IFERROR($I83*'Settings'!$B$8/60,0),0))</f>
        <v/>
      </c>
      <c r="T83" s="59">
        <f>IF(COUNTA($A83:$N83)=0,"",IF($B83="Yes",$R83+$S83,0))</f>
        <v/>
      </c>
      <c r="U83" s="59">
        <f>IF(COUNTA($A83:$N83)=0,"",IF($B83="Yes",IFERROR($T83/$H83,0),0))</f>
        <v/>
      </c>
      <c r="V83" s="60">
        <f>IF(COUNTA($A83:$N83)=0,"",IF($B83="Yes",$I83*$L83,0))</f>
        <v/>
      </c>
      <c r="W83" s="59">
        <f>IF(COUNTA($A83:$N83)=0,"",IF($B83="Yes",IFERROR($Q83/'Settings'!$B$9,0),0))</f>
        <v/>
      </c>
      <c r="X83" s="60">
        <f>IF(COUNTA($A83:$N83)=0,"",IF($B83="Yes",$W83*'Settings'!$B$10,0))</f>
        <v/>
      </c>
      <c r="Y83" s="60">
        <f>IF(COUNTA($A83:$N83)=0,"",IF($B83="Yes",$Q83*'Settings'!$B$11,0))</f>
        <v/>
      </c>
      <c r="Z83" s="60">
        <f>IF(COUNTA($A83:$N83)=0,"",IF($B83="Yes",$T83*'Settings'!$B$12,0))</f>
        <v/>
      </c>
      <c r="AA83" s="60">
        <f>IF(COUNTA($A83:$N83)=0,"",IF($B83="Yes",$H83*'Settings'!$B$13,0))</f>
        <v/>
      </c>
      <c r="AB83" s="60">
        <f>IF(COUNTA($A83:$N83)=0,"",IF($B83="Yes",SUM($X83:$AA83),0))</f>
        <v/>
      </c>
      <c r="AC83" s="60">
        <f>IF(COUNTA($A83:$N83)=0,"",IF($B83="Yes",$V83-$AB83,0))</f>
        <v/>
      </c>
      <c r="AD83" s="61">
        <f>IF(COUNTA($A83:$N83)=0,"",IF($B83="Yes",IFERROR($AC83/$V83,0),0))</f>
        <v/>
      </c>
      <c r="AE83" s="59">
        <f>IF(COUNTA($A83:$N83)=0,"",IF($B83="Yes",IFERROR($I83/$H83,0),0))</f>
        <v/>
      </c>
      <c r="AF83" s="38">
        <f>IF(COUNTA($A83:$N83)=0,"",IF($B83="Yes",IFERROR($I83/$Q83,0),0))</f>
        <v/>
      </c>
      <c r="AG83" s="39">
        <f>IF(COUNTA($A83:$N83)=0,"",IF($B83&lt;&gt;"Yes","Not Included",IF(OR($U83&gt;'Settings'!$B$14,$J83&gt;'Settings'!$B$17),"Review","Within Capacity")))</f>
        <v/>
      </c>
      <c r="AH83" s="39">
        <f>IF(COUNTA($A83:$N83)=0,"",IF($B83&lt;&gt;"Yes","Not Included",IF($AD83&gt;='Settings'!$B$15,"Meets Target","Below Target")))</f>
        <v/>
      </c>
      <c r="AI83" s="39">
        <f>IF(COUNTA($A83:$N83)=0,"",IF($B83&lt;&gt;"Yes","Exclude",IF($AJ83&lt;&gt;"OK","Complete Inputs",IF($AG83="Review","Review Capacity/Distance",IF($AH83="Below Target","Review Pricing/Costs",IF($AF83&lt;'Settings'!$B$16,"Build Density","Recommended"))))))</f>
        <v/>
      </c>
      <c r="AJ83" s="39">
        <f>IF(COUNTA($A83:$N83)=0,"",IF($B83&lt;&gt;"Yes","Not Required",IF(COUNTIF($A$6:$A$205,$A83)&gt;1,"Duplicate Area ID",IF(OR($A83="",$C83="",$D83="",$E83="",$F83="",$G83="",$H83&lt;=0,$I83&lt;=0,$J83&lt;=0,$K83&lt;0,$L83&lt;=0,$M83="",LEN($D83)&lt;&gt;5,IFERROR(VALUE($D83),-1)&lt;0),"Complete Inputs","OK"))))</f>
        <v/>
      </c>
    </row>
    <row r="84" ht="20" customHeight="1">
      <c r="A84" s="29" t="n"/>
      <c r="B84" s="29" t="n"/>
      <c r="C84" s="29" t="n"/>
      <c r="D84" s="30" t="n"/>
      <c r="E84" s="29" t="n"/>
      <c r="F84" s="29" t="n"/>
      <c r="G84" s="29" t="n"/>
      <c r="H84" s="31" t="n"/>
      <c r="I84" s="31" t="n"/>
      <c r="J84" s="57" t="n"/>
      <c r="K84" s="57" t="n"/>
      <c r="L84" s="58" t="n"/>
      <c r="M84" s="29" t="n"/>
      <c r="N84" s="34" t="n"/>
      <c r="O84" s="59">
        <f>IF(COUNTA($A84:$N84)=0,"",IF($B84="Yes",2*$J84*$H84,0))</f>
        <v/>
      </c>
      <c r="P84" s="59">
        <f>IF(COUNTA($A84:$N84)=0,"",IF($B84="Yes",MAX($I84-$H84,0)*$K84,0))</f>
        <v/>
      </c>
      <c r="Q84" s="59">
        <f>IF(COUNTA($A84:$N84)=0,"",IF($B84="Yes",$O84+$P84,0))</f>
        <v/>
      </c>
      <c r="R84" s="59">
        <f>IF(COUNTA($A84:$N84)=0,"",IF($B84="Yes",IFERROR($Q84/'Settings'!$B$7,0),0))</f>
        <v/>
      </c>
      <c r="S84" s="59">
        <f>IF(COUNTA($A84:$N84)=0,"",IF($B84="Yes",IFERROR($I84*'Settings'!$B$8/60,0),0))</f>
        <v/>
      </c>
      <c r="T84" s="59">
        <f>IF(COUNTA($A84:$N84)=0,"",IF($B84="Yes",$R84+$S84,0))</f>
        <v/>
      </c>
      <c r="U84" s="59">
        <f>IF(COUNTA($A84:$N84)=0,"",IF($B84="Yes",IFERROR($T84/$H84,0),0))</f>
        <v/>
      </c>
      <c r="V84" s="60">
        <f>IF(COUNTA($A84:$N84)=0,"",IF($B84="Yes",$I84*$L84,0))</f>
        <v/>
      </c>
      <c r="W84" s="59">
        <f>IF(COUNTA($A84:$N84)=0,"",IF($B84="Yes",IFERROR($Q84/'Settings'!$B$9,0),0))</f>
        <v/>
      </c>
      <c r="X84" s="60">
        <f>IF(COUNTA($A84:$N84)=0,"",IF($B84="Yes",$W84*'Settings'!$B$10,0))</f>
        <v/>
      </c>
      <c r="Y84" s="60">
        <f>IF(COUNTA($A84:$N84)=0,"",IF($B84="Yes",$Q84*'Settings'!$B$11,0))</f>
        <v/>
      </c>
      <c r="Z84" s="60">
        <f>IF(COUNTA($A84:$N84)=0,"",IF($B84="Yes",$T84*'Settings'!$B$12,0))</f>
        <v/>
      </c>
      <c r="AA84" s="60">
        <f>IF(COUNTA($A84:$N84)=0,"",IF($B84="Yes",$H84*'Settings'!$B$13,0))</f>
        <v/>
      </c>
      <c r="AB84" s="60">
        <f>IF(COUNTA($A84:$N84)=0,"",IF($B84="Yes",SUM($X84:$AA84),0))</f>
        <v/>
      </c>
      <c r="AC84" s="60">
        <f>IF(COUNTA($A84:$N84)=0,"",IF($B84="Yes",$V84-$AB84,0))</f>
        <v/>
      </c>
      <c r="AD84" s="61">
        <f>IF(COUNTA($A84:$N84)=0,"",IF($B84="Yes",IFERROR($AC84/$V84,0),0))</f>
        <v/>
      </c>
      <c r="AE84" s="59">
        <f>IF(COUNTA($A84:$N84)=0,"",IF($B84="Yes",IFERROR($I84/$H84,0),0))</f>
        <v/>
      </c>
      <c r="AF84" s="38">
        <f>IF(COUNTA($A84:$N84)=0,"",IF($B84="Yes",IFERROR($I84/$Q84,0),0))</f>
        <v/>
      </c>
      <c r="AG84" s="39">
        <f>IF(COUNTA($A84:$N84)=0,"",IF($B84&lt;&gt;"Yes","Not Included",IF(OR($U84&gt;'Settings'!$B$14,$J84&gt;'Settings'!$B$17),"Review","Within Capacity")))</f>
        <v/>
      </c>
      <c r="AH84" s="39">
        <f>IF(COUNTA($A84:$N84)=0,"",IF($B84&lt;&gt;"Yes","Not Included",IF($AD84&gt;='Settings'!$B$15,"Meets Target","Below Target")))</f>
        <v/>
      </c>
      <c r="AI84" s="39">
        <f>IF(COUNTA($A84:$N84)=0,"",IF($B84&lt;&gt;"Yes","Exclude",IF($AJ84&lt;&gt;"OK","Complete Inputs",IF($AG84="Review","Review Capacity/Distance",IF($AH84="Below Target","Review Pricing/Costs",IF($AF84&lt;'Settings'!$B$16,"Build Density","Recommended"))))))</f>
        <v/>
      </c>
      <c r="AJ84" s="39">
        <f>IF(COUNTA($A84:$N84)=0,"",IF($B84&lt;&gt;"Yes","Not Required",IF(COUNTIF($A$6:$A$205,$A84)&gt;1,"Duplicate Area ID",IF(OR($A84="",$C84="",$D84="",$E84="",$F84="",$G84="",$H84&lt;=0,$I84&lt;=0,$J84&lt;=0,$K84&lt;0,$L84&lt;=0,$M84="",LEN($D84)&lt;&gt;5,IFERROR(VALUE($D84),-1)&lt;0),"Complete Inputs","OK"))))</f>
        <v/>
      </c>
    </row>
    <row r="85" ht="20" customHeight="1">
      <c r="A85" s="29" t="n"/>
      <c r="B85" s="29" t="n"/>
      <c r="C85" s="29" t="n"/>
      <c r="D85" s="30" t="n"/>
      <c r="E85" s="29" t="n"/>
      <c r="F85" s="29" t="n"/>
      <c r="G85" s="29" t="n"/>
      <c r="H85" s="31" t="n"/>
      <c r="I85" s="31" t="n"/>
      <c r="J85" s="57" t="n"/>
      <c r="K85" s="57" t="n"/>
      <c r="L85" s="58" t="n"/>
      <c r="M85" s="29" t="n"/>
      <c r="N85" s="34" t="n"/>
      <c r="O85" s="59">
        <f>IF(COUNTA($A85:$N85)=0,"",IF($B85="Yes",2*$J85*$H85,0))</f>
        <v/>
      </c>
      <c r="P85" s="59">
        <f>IF(COUNTA($A85:$N85)=0,"",IF($B85="Yes",MAX($I85-$H85,0)*$K85,0))</f>
        <v/>
      </c>
      <c r="Q85" s="59">
        <f>IF(COUNTA($A85:$N85)=0,"",IF($B85="Yes",$O85+$P85,0))</f>
        <v/>
      </c>
      <c r="R85" s="59">
        <f>IF(COUNTA($A85:$N85)=0,"",IF($B85="Yes",IFERROR($Q85/'Settings'!$B$7,0),0))</f>
        <v/>
      </c>
      <c r="S85" s="59">
        <f>IF(COUNTA($A85:$N85)=0,"",IF($B85="Yes",IFERROR($I85*'Settings'!$B$8/60,0),0))</f>
        <v/>
      </c>
      <c r="T85" s="59">
        <f>IF(COUNTA($A85:$N85)=0,"",IF($B85="Yes",$R85+$S85,0))</f>
        <v/>
      </c>
      <c r="U85" s="59">
        <f>IF(COUNTA($A85:$N85)=0,"",IF($B85="Yes",IFERROR($T85/$H85,0),0))</f>
        <v/>
      </c>
      <c r="V85" s="60">
        <f>IF(COUNTA($A85:$N85)=0,"",IF($B85="Yes",$I85*$L85,0))</f>
        <v/>
      </c>
      <c r="W85" s="59">
        <f>IF(COUNTA($A85:$N85)=0,"",IF($B85="Yes",IFERROR($Q85/'Settings'!$B$9,0),0))</f>
        <v/>
      </c>
      <c r="X85" s="60">
        <f>IF(COUNTA($A85:$N85)=0,"",IF($B85="Yes",$W85*'Settings'!$B$10,0))</f>
        <v/>
      </c>
      <c r="Y85" s="60">
        <f>IF(COUNTA($A85:$N85)=0,"",IF($B85="Yes",$Q85*'Settings'!$B$11,0))</f>
        <v/>
      </c>
      <c r="Z85" s="60">
        <f>IF(COUNTA($A85:$N85)=0,"",IF($B85="Yes",$T85*'Settings'!$B$12,0))</f>
        <v/>
      </c>
      <c r="AA85" s="60">
        <f>IF(COUNTA($A85:$N85)=0,"",IF($B85="Yes",$H85*'Settings'!$B$13,0))</f>
        <v/>
      </c>
      <c r="AB85" s="60">
        <f>IF(COUNTA($A85:$N85)=0,"",IF($B85="Yes",SUM($X85:$AA85),0))</f>
        <v/>
      </c>
      <c r="AC85" s="60">
        <f>IF(COUNTA($A85:$N85)=0,"",IF($B85="Yes",$V85-$AB85,0))</f>
        <v/>
      </c>
      <c r="AD85" s="61">
        <f>IF(COUNTA($A85:$N85)=0,"",IF($B85="Yes",IFERROR($AC85/$V85,0),0))</f>
        <v/>
      </c>
      <c r="AE85" s="59">
        <f>IF(COUNTA($A85:$N85)=0,"",IF($B85="Yes",IFERROR($I85/$H85,0),0))</f>
        <v/>
      </c>
      <c r="AF85" s="38">
        <f>IF(COUNTA($A85:$N85)=0,"",IF($B85="Yes",IFERROR($I85/$Q85,0),0))</f>
        <v/>
      </c>
      <c r="AG85" s="39">
        <f>IF(COUNTA($A85:$N85)=0,"",IF($B85&lt;&gt;"Yes","Not Included",IF(OR($U85&gt;'Settings'!$B$14,$J85&gt;'Settings'!$B$17),"Review","Within Capacity")))</f>
        <v/>
      </c>
      <c r="AH85" s="39">
        <f>IF(COUNTA($A85:$N85)=0,"",IF($B85&lt;&gt;"Yes","Not Included",IF($AD85&gt;='Settings'!$B$15,"Meets Target","Below Target")))</f>
        <v/>
      </c>
      <c r="AI85" s="39">
        <f>IF(COUNTA($A85:$N85)=0,"",IF($B85&lt;&gt;"Yes","Exclude",IF($AJ85&lt;&gt;"OK","Complete Inputs",IF($AG85="Review","Review Capacity/Distance",IF($AH85="Below Target","Review Pricing/Costs",IF($AF85&lt;'Settings'!$B$16,"Build Density","Recommended"))))))</f>
        <v/>
      </c>
      <c r="AJ85" s="39">
        <f>IF(COUNTA($A85:$N85)=0,"",IF($B85&lt;&gt;"Yes","Not Required",IF(COUNTIF($A$6:$A$205,$A85)&gt;1,"Duplicate Area ID",IF(OR($A85="",$C85="",$D85="",$E85="",$F85="",$G85="",$H85&lt;=0,$I85&lt;=0,$J85&lt;=0,$K85&lt;0,$L85&lt;=0,$M85="",LEN($D85)&lt;&gt;5,IFERROR(VALUE($D85),-1)&lt;0),"Complete Inputs","OK"))))</f>
        <v/>
      </c>
    </row>
    <row r="86" ht="20" customHeight="1">
      <c r="A86" s="29" t="n"/>
      <c r="B86" s="29" t="n"/>
      <c r="C86" s="29" t="n"/>
      <c r="D86" s="30" t="n"/>
      <c r="E86" s="29" t="n"/>
      <c r="F86" s="29" t="n"/>
      <c r="G86" s="29" t="n"/>
      <c r="H86" s="31" t="n"/>
      <c r="I86" s="31" t="n"/>
      <c r="J86" s="57" t="n"/>
      <c r="K86" s="57" t="n"/>
      <c r="L86" s="58" t="n"/>
      <c r="M86" s="29" t="n"/>
      <c r="N86" s="34" t="n"/>
      <c r="O86" s="59">
        <f>IF(COUNTA($A86:$N86)=0,"",IF($B86="Yes",2*$J86*$H86,0))</f>
        <v/>
      </c>
      <c r="P86" s="59">
        <f>IF(COUNTA($A86:$N86)=0,"",IF($B86="Yes",MAX($I86-$H86,0)*$K86,0))</f>
        <v/>
      </c>
      <c r="Q86" s="59">
        <f>IF(COUNTA($A86:$N86)=0,"",IF($B86="Yes",$O86+$P86,0))</f>
        <v/>
      </c>
      <c r="R86" s="59">
        <f>IF(COUNTA($A86:$N86)=0,"",IF($B86="Yes",IFERROR($Q86/'Settings'!$B$7,0),0))</f>
        <v/>
      </c>
      <c r="S86" s="59">
        <f>IF(COUNTA($A86:$N86)=0,"",IF($B86="Yes",IFERROR($I86*'Settings'!$B$8/60,0),0))</f>
        <v/>
      </c>
      <c r="T86" s="59">
        <f>IF(COUNTA($A86:$N86)=0,"",IF($B86="Yes",$R86+$S86,0))</f>
        <v/>
      </c>
      <c r="U86" s="59">
        <f>IF(COUNTA($A86:$N86)=0,"",IF($B86="Yes",IFERROR($T86/$H86,0),0))</f>
        <v/>
      </c>
      <c r="V86" s="60">
        <f>IF(COUNTA($A86:$N86)=0,"",IF($B86="Yes",$I86*$L86,0))</f>
        <v/>
      </c>
      <c r="W86" s="59">
        <f>IF(COUNTA($A86:$N86)=0,"",IF($B86="Yes",IFERROR($Q86/'Settings'!$B$9,0),0))</f>
        <v/>
      </c>
      <c r="X86" s="60">
        <f>IF(COUNTA($A86:$N86)=0,"",IF($B86="Yes",$W86*'Settings'!$B$10,0))</f>
        <v/>
      </c>
      <c r="Y86" s="60">
        <f>IF(COUNTA($A86:$N86)=0,"",IF($B86="Yes",$Q86*'Settings'!$B$11,0))</f>
        <v/>
      </c>
      <c r="Z86" s="60">
        <f>IF(COUNTA($A86:$N86)=0,"",IF($B86="Yes",$T86*'Settings'!$B$12,0))</f>
        <v/>
      </c>
      <c r="AA86" s="60">
        <f>IF(COUNTA($A86:$N86)=0,"",IF($B86="Yes",$H86*'Settings'!$B$13,0))</f>
        <v/>
      </c>
      <c r="AB86" s="60">
        <f>IF(COUNTA($A86:$N86)=0,"",IF($B86="Yes",SUM($X86:$AA86),0))</f>
        <v/>
      </c>
      <c r="AC86" s="60">
        <f>IF(COUNTA($A86:$N86)=0,"",IF($B86="Yes",$V86-$AB86,0))</f>
        <v/>
      </c>
      <c r="AD86" s="61">
        <f>IF(COUNTA($A86:$N86)=0,"",IF($B86="Yes",IFERROR($AC86/$V86,0),0))</f>
        <v/>
      </c>
      <c r="AE86" s="59">
        <f>IF(COUNTA($A86:$N86)=0,"",IF($B86="Yes",IFERROR($I86/$H86,0),0))</f>
        <v/>
      </c>
      <c r="AF86" s="38">
        <f>IF(COUNTA($A86:$N86)=0,"",IF($B86="Yes",IFERROR($I86/$Q86,0),0))</f>
        <v/>
      </c>
      <c r="AG86" s="39">
        <f>IF(COUNTA($A86:$N86)=0,"",IF($B86&lt;&gt;"Yes","Not Included",IF(OR($U86&gt;'Settings'!$B$14,$J86&gt;'Settings'!$B$17),"Review","Within Capacity")))</f>
        <v/>
      </c>
      <c r="AH86" s="39">
        <f>IF(COUNTA($A86:$N86)=0,"",IF($B86&lt;&gt;"Yes","Not Included",IF($AD86&gt;='Settings'!$B$15,"Meets Target","Below Target")))</f>
        <v/>
      </c>
      <c r="AI86" s="39">
        <f>IF(COUNTA($A86:$N86)=0,"",IF($B86&lt;&gt;"Yes","Exclude",IF($AJ86&lt;&gt;"OK","Complete Inputs",IF($AG86="Review","Review Capacity/Distance",IF($AH86="Below Target","Review Pricing/Costs",IF($AF86&lt;'Settings'!$B$16,"Build Density","Recommended"))))))</f>
        <v/>
      </c>
      <c r="AJ86" s="39">
        <f>IF(COUNTA($A86:$N86)=0,"",IF($B86&lt;&gt;"Yes","Not Required",IF(COUNTIF($A$6:$A$205,$A86)&gt;1,"Duplicate Area ID",IF(OR($A86="",$C86="",$D86="",$E86="",$F86="",$G86="",$H86&lt;=0,$I86&lt;=0,$J86&lt;=0,$K86&lt;0,$L86&lt;=0,$M86="",LEN($D86)&lt;&gt;5,IFERROR(VALUE($D86),-1)&lt;0),"Complete Inputs","OK"))))</f>
        <v/>
      </c>
    </row>
    <row r="87" ht="20" customHeight="1">
      <c r="A87" s="29" t="n"/>
      <c r="B87" s="29" t="n"/>
      <c r="C87" s="29" t="n"/>
      <c r="D87" s="30" t="n"/>
      <c r="E87" s="29" t="n"/>
      <c r="F87" s="29" t="n"/>
      <c r="G87" s="29" t="n"/>
      <c r="H87" s="31" t="n"/>
      <c r="I87" s="31" t="n"/>
      <c r="J87" s="57" t="n"/>
      <c r="K87" s="57" t="n"/>
      <c r="L87" s="58" t="n"/>
      <c r="M87" s="29" t="n"/>
      <c r="N87" s="34" t="n"/>
      <c r="O87" s="59">
        <f>IF(COUNTA($A87:$N87)=0,"",IF($B87="Yes",2*$J87*$H87,0))</f>
        <v/>
      </c>
      <c r="P87" s="59">
        <f>IF(COUNTA($A87:$N87)=0,"",IF($B87="Yes",MAX($I87-$H87,0)*$K87,0))</f>
        <v/>
      </c>
      <c r="Q87" s="59">
        <f>IF(COUNTA($A87:$N87)=0,"",IF($B87="Yes",$O87+$P87,0))</f>
        <v/>
      </c>
      <c r="R87" s="59">
        <f>IF(COUNTA($A87:$N87)=0,"",IF($B87="Yes",IFERROR($Q87/'Settings'!$B$7,0),0))</f>
        <v/>
      </c>
      <c r="S87" s="59">
        <f>IF(COUNTA($A87:$N87)=0,"",IF($B87="Yes",IFERROR($I87*'Settings'!$B$8/60,0),0))</f>
        <v/>
      </c>
      <c r="T87" s="59">
        <f>IF(COUNTA($A87:$N87)=0,"",IF($B87="Yes",$R87+$S87,0))</f>
        <v/>
      </c>
      <c r="U87" s="59">
        <f>IF(COUNTA($A87:$N87)=0,"",IF($B87="Yes",IFERROR($T87/$H87,0),0))</f>
        <v/>
      </c>
      <c r="V87" s="60">
        <f>IF(COUNTA($A87:$N87)=0,"",IF($B87="Yes",$I87*$L87,0))</f>
        <v/>
      </c>
      <c r="W87" s="59">
        <f>IF(COUNTA($A87:$N87)=0,"",IF($B87="Yes",IFERROR($Q87/'Settings'!$B$9,0),0))</f>
        <v/>
      </c>
      <c r="X87" s="60">
        <f>IF(COUNTA($A87:$N87)=0,"",IF($B87="Yes",$W87*'Settings'!$B$10,0))</f>
        <v/>
      </c>
      <c r="Y87" s="60">
        <f>IF(COUNTA($A87:$N87)=0,"",IF($B87="Yes",$Q87*'Settings'!$B$11,0))</f>
        <v/>
      </c>
      <c r="Z87" s="60">
        <f>IF(COUNTA($A87:$N87)=0,"",IF($B87="Yes",$T87*'Settings'!$B$12,0))</f>
        <v/>
      </c>
      <c r="AA87" s="60">
        <f>IF(COUNTA($A87:$N87)=0,"",IF($B87="Yes",$H87*'Settings'!$B$13,0))</f>
        <v/>
      </c>
      <c r="AB87" s="60">
        <f>IF(COUNTA($A87:$N87)=0,"",IF($B87="Yes",SUM($X87:$AA87),0))</f>
        <v/>
      </c>
      <c r="AC87" s="60">
        <f>IF(COUNTA($A87:$N87)=0,"",IF($B87="Yes",$V87-$AB87,0))</f>
        <v/>
      </c>
      <c r="AD87" s="61">
        <f>IF(COUNTA($A87:$N87)=0,"",IF($B87="Yes",IFERROR($AC87/$V87,0),0))</f>
        <v/>
      </c>
      <c r="AE87" s="59">
        <f>IF(COUNTA($A87:$N87)=0,"",IF($B87="Yes",IFERROR($I87/$H87,0),0))</f>
        <v/>
      </c>
      <c r="AF87" s="38">
        <f>IF(COUNTA($A87:$N87)=0,"",IF($B87="Yes",IFERROR($I87/$Q87,0),0))</f>
        <v/>
      </c>
      <c r="AG87" s="39">
        <f>IF(COUNTA($A87:$N87)=0,"",IF($B87&lt;&gt;"Yes","Not Included",IF(OR($U87&gt;'Settings'!$B$14,$J87&gt;'Settings'!$B$17),"Review","Within Capacity")))</f>
        <v/>
      </c>
      <c r="AH87" s="39">
        <f>IF(COUNTA($A87:$N87)=0,"",IF($B87&lt;&gt;"Yes","Not Included",IF($AD87&gt;='Settings'!$B$15,"Meets Target","Below Target")))</f>
        <v/>
      </c>
      <c r="AI87" s="39">
        <f>IF(COUNTA($A87:$N87)=0,"",IF($B87&lt;&gt;"Yes","Exclude",IF($AJ87&lt;&gt;"OK","Complete Inputs",IF($AG87="Review","Review Capacity/Distance",IF($AH87="Below Target","Review Pricing/Costs",IF($AF87&lt;'Settings'!$B$16,"Build Density","Recommended"))))))</f>
        <v/>
      </c>
      <c r="AJ87" s="39">
        <f>IF(COUNTA($A87:$N87)=0,"",IF($B87&lt;&gt;"Yes","Not Required",IF(COUNTIF($A$6:$A$205,$A87)&gt;1,"Duplicate Area ID",IF(OR($A87="",$C87="",$D87="",$E87="",$F87="",$G87="",$H87&lt;=0,$I87&lt;=0,$J87&lt;=0,$K87&lt;0,$L87&lt;=0,$M87="",LEN($D87)&lt;&gt;5,IFERROR(VALUE($D87),-1)&lt;0),"Complete Inputs","OK"))))</f>
        <v/>
      </c>
    </row>
    <row r="88" ht="20" customHeight="1">
      <c r="A88" s="29" t="n"/>
      <c r="B88" s="29" t="n"/>
      <c r="C88" s="29" t="n"/>
      <c r="D88" s="30" t="n"/>
      <c r="E88" s="29" t="n"/>
      <c r="F88" s="29" t="n"/>
      <c r="G88" s="29" t="n"/>
      <c r="H88" s="31" t="n"/>
      <c r="I88" s="31" t="n"/>
      <c r="J88" s="57" t="n"/>
      <c r="K88" s="57" t="n"/>
      <c r="L88" s="58" t="n"/>
      <c r="M88" s="29" t="n"/>
      <c r="N88" s="34" t="n"/>
      <c r="O88" s="59">
        <f>IF(COUNTA($A88:$N88)=0,"",IF($B88="Yes",2*$J88*$H88,0))</f>
        <v/>
      </c>
      <c r="P88" s="59">
        <f>IF(COUNTA($A88:$N88)=0,"",IF($B88="Yes",MAX($I88-$H88,0)*$K88,0))</f>
        <v/>
      </c>
      <c r="Q88" s="59">
        <f>IF(COUNTA($A88:$N88)=0,"",IF($B88="Yes",$O88+$P88,0))</f>
        <v/>
      </c>
      <c r="R88" s="59">
        <f>IF(COUNTA($A88:$N88)=0,"",IF($B88="Yes",IFERROR($Q88/'Settings'!$B$7,0),0))</f>
        <v/>
      </c>
      <c r="S88" s="59">
        <f>IF(COUNTA($A88:$N88)=0,"",IF($B88="Yes",IFERROR($I88*'Settings'!$B$8/60,0),0))</f>
        <v/>
      </c>
      <c r="T88" s="59">
        <f>IF(COUNTA($A88:$N88)=0,"",IF($B88="Yes",$R88+$S88,0))</f>
        <v/>
      </c>
      <c r="U88" s="59">
        <f>IF(COUNTA($A88:$N88)=0,"",IF($B88="Yes",IFERROR($T88/$H88,0),0))</f>
        <v/>
      </c>
      <c r="V88" s="60">
        <f>IF(COUNTA($A88:$N88)=0,"",IF($B88="Yes",$I88*$L88,0))</f>
        <v/>
      </c>
      <c r="W88" s="59">
        <f>IF(COUNTA($A88:$N88)=0,"",IF($B88="Yes",IFERROR($Q88/'Settings'!$B$9,0),0))</f>
        <v/>
      </c>
      <c r="X88" s="60">
        <f>IF(COUNTA($A88:$N88)=0,"",IF($B88="Yes",$W88*'Settings'!$B$10,0))</f>
        <v/>
      </c>
      <c r="Y88" s="60">
        <f>IF(COUNTA($A88:$N88)=0,"",IF($B88="Yes",$Q88*'Settings'!$B$11,0))</f>
        <v/>
      </c>
      <c r="Z88" s="60">
        <f>IF(COUNTA($A88:$N88)=0,"",IF($B88="Yes",$T88*'Settings'!$B$12,0))</f>
        <v/>
      </c>
      <c r="AA88" s="60">
        <f>IF(COUNTA($A88:$N88)=0,"",IF($B88="Yes",$H88*'Settings'!$B$13,0))</f>
        <v/>
      </c>
      <c r="AB88" s="60">
        <f>IF(COUNTA($A88:$N88)=0,"",IF($B88="Yes",SUM($X88:$AA88),0))</f>
        <v/>
      </c>
      <c r="AC88" s="60">
        <f>IF(COUNTA($A88:$N88)=0,"",IF($B88="Yes",$V88-$AB88,0))</f>
        <v/>
      </c>
      <c r="AD88" s="61">
        <f>IF(COUNTA($A88:$N88)=0,"",IF($B88="Yes",IFERROR($AC88/$V88,0),0))</f>
        <v/>
      </c>
      <c r="AE88" s="59">
        <f>IF(COUNTA($A88:$N88)=0,"",IF($B88="Yes",IFERROR($I88/$H88,0),0))</f>
        <v/>
      </c>
      <c r="AF88" s="38">
        <f>IF(COUNTA($A88:$N88)=0,"",IF($B88="Yes",IFERROR($I88/$Q88,0),0))</f>
        <v/>
      </c>
      <c r="AG88" s="39">
        <f>IF(COUNTA($A88:$N88)=0,"",IF($B88&lt;&gt;"Yes","Not Included",IF(OR($U88&gt;'Settings'!$B$14,$J88&gt;'Settings'!$B$17),"Review","Within Capacity")))</f>
        <v/>
      </c>
      <c r="AH88" s="39">
        <f>IF(COUNTA($A88:$N88)=0,"",IF($B88&lt;&gt;"Yes","Not Included",IF($AD88&gt;='Settings'!$B$15,"Meets Target","Below Target")))</f>
        <v/>
      </c>
      <c r="AI88" s="39">
        <f>IF(COUNTA($A88:$N88)=0,"",IF($B88&lt;&gt;"Yes","Exclude",IF($AJ88&lt;&gt;"OK","Complete Inputs",IF($AG88="Review","Review Capacity/Distance",IF($AH88="Below Target","Review Pricing/Costs",IF($AF88&lt;'Settings'!$B$16,"Build Density","Recommended"))))))</f>
        <v/>
      </c>
      <c r="AJ88" s="39">
        <f>IF(COUNTA($A88:$N88)=0,"",IF($B88&lt;&gt;"Yes","Not Required",IF(COUNTIF($A$6:$A$205,$A88)&gt;1,"Duplicate Area ID",IF(OR($A88="",$C88="",$D88="",$E88="",$F88="",$G88="",$H88&lt;=0,$I88&lt;=0,$J88&lt;=0,$K88&lt;0,$L88&lt;=0,$M88="",LEN($D88)&lt;&gt;5,IFERROR(VALUE($D88),-1)&lt;0),"Complete Inputs","OK"))))</f>
        <v/>
      </c>
    </row>
    <row r="89" ht="20" customHeight="1">
      <c r="A89" s="29" t="n"/>
      <c r="B89" s="29" t="n"/>
      <c r="C89" s="29" t="n"/>
      <c r="D89" s="30" t="n"/>
      <c r="E89" s="29" t="n"/>
      <c r="F89" s="29" t="n"/>
      <c r="G89" s="29" t="n"/>
      <c r="H89" s="31" t="n"/>
      <c r="I89" s="31" t="n"/>
      <c r="J89" s="57" t="n"/>
      <c r="K89" s="57" t="n"/>
      <c r="L89" s="58" t="n"/>
      <c r="M89" s="29" t="n"/>
      <c r="N89" s="34" t="n"/>
      <c r="O89" s="59">
        <f>IF(COUNTA($A89:$N89)=0,"",IF($B89="Yes",2*$J89*$H89,0))</f>
        <v/>
      </c>
      <c r="P89" s="59">
        <f>IF(COUNTA($A89:$N89)=0,"",IF($B89="Yes",MAX($I89-$H89,0)*$K89,0))</f>
        <v/>
      </c>
      <c r="Q89" s="59">
        <f>IF(COUNTA($A89:$N89)=0,"",IF($B89="Yes",$O89+$P89,0))</f>
        <v/>
      </c>
      <c r="R89" s="59">
        <f>IF(COUNTA($A89:$N89)=0,"",IF($B89="Yes",IFERROR($Q89/'Settings'!$B$7,0),0))</f>
        <v/>
      </c>
      <c r="S89" s="59">
        <f>IF(COUNTA($A89:$N89)=0,"",IF($B89="Yes",IFERROR($I89*'Settings'!$B$8/60,0),0))</f>
        <v/>
      </c>
      <c r="T89" s="59">
        <f>IF(COUNTA($A89:$N89)=0,"",IF($B89="Yes",$R89+$S89,0))</f>
        <v/>
      </c>
      <c r="U89" s="59">
        <f>IF(COUNTA($A89:$N89)=0,"",IF($B89="Yes",IFERROR($T89/$H89,0),0))</f>
        <v/>
      </c>
      <c r="V89" s="60">
        <f>IF(COUNTA($A89:$N89)=0,"",IF($B89="Yes",$I89*$L89,0))</f>
        <v/>
      </c>
      <c r="W89" s="59">
        <f>IF(COUNTA($A89:$N89)=0,"",IF($B89="Yes",IFERROR($Q89/'Settings'!$B$9,0),0))</f>
        <v/>
      </c>
      <c r="X89" s="60">
        <f>IF(COUNTA($A89:$N89)=0,"",IF($B89="Yes",$W89*'Settings'!$B$10,0))</f>
        <v/>
      </c>
      <c r="Y89" s="60">
        <f>IF(COUNTA($A89:$N89)=0,"",IF($B89="Yes",$Q89*'Settings'!$B$11,0))</f>
        <v/>
      </c>
      <c r="Z89" s="60">
        <f>IF(COUNTA($A89:$N89)=0,"",IF($B89="Yes",$T89*'Settings'!$B$12,0))</f>
        <v/>
      </c>
      <c r="AA89" s="60">
        <f>IF(COUNTA($A89:$N89)=0,"",IF($B89="Yes",$H89*'Settings'!$B$13,0))</f>
        <v/>
      </c>
      <c r="AB89" s="60">
        <f>IF(COUNTA($A89:$N89)=0,"",IF($B89="Yes",SUM($X89:$AA89),0))</f>
        <v/>
      </c>
      <c r="AC89" s="60">
        <f>IF(COUNTA($A89:$N89)=0,"",IF($B89="Yes",$V89-$AB89,0))</f>
        <v/>
      </c>
      <c r="AD89" s="61">
        <f>IF(COUNTA($A89:$N89)=0,"",IF($B89="Yes",IFERROR($AC89/$V89,0),0))</f>
        <v/>
      </c>
      <c r="AE89" s="59">
        <f>IF(COUNTA($A89:$N89)=0,"",IF($B89="Yes",IFERROR($I89/$H89,0),0))</f>
        <v/>
      </c>
      <c r="AF89" s="38">
        <f>IF(COUNTA($A89:$N89)=0,"",IF($B89="Yes",IFERROR($I89/$Q89,0),0))</f>
        <v/>
      </c>
      <c r="AG89" s="39">
        <f>IF(COUNTA($A89:$N89)=0,"",IF($B89&lt;&gt;"Yes","Not Included",IF(OR($U89&gt;'Settings'!$B$14,$J89&gt;'Settings'!$B$17),"Review","Within Capacity")))</f>
        <v/>
      </c>
      <c r="AH89" s="39">
        <f>IF(COUNTA($A89:$N89)=0,"",IF($B89&lt;&gt;"Yes","Not Included",IF($AD89&gt;='Settings'!$B$15,"Meets Target","Below Target")))</f>
        <v/>
      </c>
      <c r="AI89" s="39">
        <f>IF(COUNTA($A89:$N89)=0,"",IF($B89&lt;&gt;"Yes","Exclude",IF($AJ89&lt;&gt;"OK","Complete Inputs",IF($AG89="Review","Review Capacity/Distance",IF($AH89="Below Target","Review Pricing/Costs",IF($AF89&lt;'Settings'!$B$16,"Build Density","Recommended"))))))</f>
        <v/>
      </c>
      <c r="AJ89" s="39">
        <f>IF(COUNTA($A89:$N89)=0,"",IF($B89&lt;&gt;"Yes","Not Required",IF(COUNTIF($A$6:$A$205,$A89)&gt;1,"Duplicate Area ID",IF(OR($A89="",$C89="",$D89="",$E89="",$F89="",$G89="",$H89&lt;=0,$I89&lt;=0,$J89&lt;=0,$K89&lt;0,$L89&lt;=0,$M89="",LEN($D89)&lt;&gt;5,IFERROR(VALUE($D89),-1)&lt;0),"Complete Inputs","OK"))))</f>
        <v/>
      </c>
    </row>
    <row r="90" ht="20" customHeight="1">
      <c r="A90" s="29" t="n"/>
      <c r="B90" s="29" t="n"/>
      <c r="C90" s="29" t="n"/>
      <c r="D90" s="30" t="n"/>
      <c r="E90" s="29" t="n"/>
      <c r="F90" s="29" t="n"/>
      <c r="G90" s="29" t="n"/>
      <c r="H90" s="31" t="n"/>
      <c r="I90" s="31" t="n"/>
      <c r="J90" s="57" t="n"/>
      <c r="K90" s="57" t="n"/>
      <c r="L90" s="58" t="n"/>
      <c r="M90" s="29" t="n"/>
      <c r="N90" s="34" t="n"/>
      <c r="O90" s="59">
        <f>IF(COUNTA($A90:$N90)=0,"",IF($B90="Yes",2*$J90*$H90,0))</f>
        <v/>
      </c>
      <c r="P90" s="59">
        <f>IF(COUNTA($A90:$N90)=0,"",IF($B90="Yes",MAX($I90-$H90,0)*$K90,0))</f>
        <v/>
      </c>
      <c r="Q90" s="59">
        <f>IF(COUNTA($A90:$N90)=0,"",IF($B90="Yes",$O90+$P90,0))</f>
        <v/>
      </c>
      <c r="R90" s="59">
        <f>IF(COUNTA($A90:$N90)=0,"",IF($B90="Yes",IFERROR($Q90/'Settings'!$B$7,0),0))</f>
        <v/>
      </c>
      <c r="S90" s="59">
        <f>IF(COUNTA($A90:$N90)=0,"",IF($B90="Yes",IFERROR($I90*'Settings'!$B$8/60,0),0))</f>
        <v/>
      </c>
      <c r="T90" s="59">
        <f>IF(COUNTA($A90:$N90)=0,"",IF($B90="Yes",$R90+$S90,0))</f>
        <v/>
      </c>
      <c r="U90" s="59">
        <f>IF(COUNTA($A90:$N90)=0,"",IF($B90="Yes",IFERROR($T90/$H90,0),0))</f>
        <v/>
      </c>
      <c r="V90" s="60">
        <f>IF(COUNTA($A90:$N90)=0,"",IF($B90="Yes",$I90*$L90,0))</f>
        <v/>
      </c>
      <c r="W90" s="59">
        <f>IF(COUNTA($A90:$N90)=0,"",IF($B90="Yes",IFERROR($Q90/'Settings'!$B$9,0),0))</f>
        <v/>
      </c>
      <c r="X90" s="60">
        <f>IF(COUNTA($A90:$N90)=0,"",IF($B90="Yes",$W90*'Settings'!$B$10,0))</f>
        <v/>
      </c>
      <c r="Y90" s="60">
        <f>IF(COUNTA($A90:$N90)=0,"",IF($B90="Yes",$Q90*'Settings'!$B$11,0))</f>
        <v/>
      </c>
      <c r="Z90" s="60">
        <f>IF(COUNTA($A90:$N90)=0,"",IF($B90="Yes",$T90*'Settings'!$B$12,0))</f>
        <v/>
      </c>
      <c r="AA90" s="60">
        <f>IF(COUNTA($A90:$N90)=0,"",IF($B90="Yes",$H90*'Settings'!$B$13,0))</f>
        <v/>
      </c>
      <c r="AB90" s="60">
        <f>IF(COUNTA($A90:$N90)=0,"",IF($B90="Yes",SUM($X90:$AA90),0))</f>
        <v/>
      </c>
      <c r="AC90" s="60">
        <f>IF(COUNTA($A90:$N90)=0,"",IF($B90="Yes",$V90-$AB90,0))</f>
        <v/>
      </c>
      <c r="AD90" s="61">
        <f>IF(COUNTA($A90:$N90)=0,"",IF($B90="Yes",IFERROR($AC90/$V90,0),0))</f>
        <v/>
      </c>
      <c r="AE90" s="59">
        <f>IF(COUNTA($A90:$N90)=0,"",IF($B90="Yes",IFERROR($I90/$H90,0),0))</f>
        <v/>
      </c>
      <c r="AF90" s="38">
        <f>IF(COUNTA($A90:$N90)=0,"",IF($B90="Yes",IFERROR($I90/$Q90,0),0))</f>
        <v/>
      </c>
      <c r="AG90" s="39">
        <f>IF(COUNTA($A90:$N90)=0,"",IF($B90&lt;&gt;"Yes","Not Included",IF(OR($U90&gt;'Settings'!$B$14,$J90&gt;'Settings'!$B$17),"Review","Within Capacity")))</f>
        <v/>
      </c>
      <c r="AH90" s="39">
        <f>IF(COUNTA($A90:$N90)=0,"",IF($B90&lt;&gt;"Yes","Not Included",IF($AD90&gt;='Settings'!$B$15,"Meets Target","Below Target")))</f>
        <v/>
      </c>
      <c r="AI90" s="39">
        <f>IF(COUNTA($A90:$N90)=0,"",IF($B90&lt;&gt;"Yes","Exclude",IF($AJ90&lt;&gt;"OK","Complete Inputs",IF($AG90="Review","Review Capacity/Distance",IF($AH90="Below Target","Review Pricing/Costs",IF($AF90&lt;'Settings'!$B$16,"Build Density","Recommended"))))))</f>
        <v/>
      </c>
      <c r="AJ90" s="39">
        <f>IF(COUNTA($A90:$N90)=0,"",IF($B90&lt;&gt;"Yes","Not Required",IF(COUNTIF($A$6:$A$205,$A90)&gt;1,"Duplicate Area ID",IF(OR($A90="",$C90="",$D90="",$E90="",$F90="",$G90="",$H90&lt;=0,$I90&lt;=0,$J90&lt;=0,$K90&lt;0,$L90&lt;=0,$M90="",LEN($D90)&lt;&gt;5,IFERROR(VALUE($D90),-1)&lt;0),"Complete Inputs","OK"))))</f>
        <v/>
      </c>
    </row>
    <row r="91" ht="20" customHeight="1">
      <c r="A91" s="29" t="n"/>
      <c r="B91" s="29" t="n"/>
      <c r="C91" s="29" t="n"/>
      <c r="D91" s="30" t="n"/>
      <c r="E91" s="29" t="n"/>
      <c r="F91" s="29" t="n"/>
      <c r="G91" s="29" t="n"/>
      <c r="H91" s="31" t="n"/>
      <c r="I91" s="31" t="n"/>
      <c r="J91" s="57" t="n"/>
      <c r="K91" s="57" t="n"/>
      <c r="L91" s="58" t="n"/>
      <c r="M91" s="29" t="n"/>
      <c r="N91" s="34" t="n"/>
      <c r="O91" s="59">
        <f>IF(COUNTA($A91:$N91)=0,"",IF($B91="Yes",2*$J91*$H91,0))</f>
        <v/>
      </c>
      <c r="P91" s="59">
        <f>IF(COUNTA($A91:$N91)=0,"",IF($B91="Yes",MAX($I91-$H91,0)*$K91,0))</f>
        <v/>
      </c>
      <c r="Q91" s="59">
        <f>IF(COUNTA($A91:$N91)=0,"",IF($B91="Yes",$O91+$P91,0))</f>
        <v/>
      </c>
      <c r="R91" s="59">
        <f>IF(COUNTA($A91:$N91)=0,"",IF($B91="Yes",IFERROR($Q91/'Settings'!$B$7,0),0))</f>
        <v/>
      </c>
      <c r="S91" s="59">
        <f>IF(COUNTA($A91:$N91)=0,"",IF($B91="Yes",IFERROR($I91*'Settings'!$B$8/60,0),0))</f>
        <v/>
      </c>
      <c r="T91" s="59">
        <f>IF(COUNTA($A91:$N91)=0,"",IF($B91="Yes",$R91+$S91,0))</f>
        <v/>
      </c>
      <c r="U91" s="59">
        <f>IF(COUNTA($A91:$N91)=0,"",IF($B91="Yes",IFERROR($T91/$H91,0),0))</f>
        <v/>
      </c>
      <c r="V91" s="60">
        <f>IF(COUNTA($A91:$N91)=0,"",IF($B91="Yes",$I91*$L91,0))</f>
        <v/>
      </c>
      <c r="W91" s="59">
        <f>IF(COUNTA($A91:$N91)=0,"",IF($B91="Yes",IFERROR($Q91/'Settings'!$B$9,0),0))</f>
        <v/>
      </c>
      <c r="X91" s="60">
        <f>IF(COUNTA($A91:$N91)=0,"",IF($B91="Yes",$W91*'Settings'!$B$10,0))</f>
        <v/>
      </c>
      <c r="Y91" s="60">
        <f>IF(COUNTA($A91:$N91)=0,"",IF($B91="Yes",$Q91*'Settings'!$B$11,0))</f>
        <v/>
      </c>
      <c r="Z91" s="60">
        <f>IF(COUNTA($A91:$N91)=0,"",IF($B91="Yes",$T91*'Settings'!$B$12,0))</f>
        <v/>
      </c>
      <c r="AA91" s="60">
        <f>IF(COUNTA($A91:$N91)=0,"",IF($B91="Yes",$H91*'Settings'!$B$13,0))</f>
        <v/>
      </c>
      <c r="AB91" s="60">
        <f>IF(COUNTA($A91:$N91)=0,"",IF($B91="Yes",SUM($X91:$AA91),0))</f>
        <v/>
      </c>
      <c r="AC91" s="60">
        <f>IF(COUNTA($A91:$N91)=0,"",IF($B91="Yes",$V91-$AB91,0))</f>
        <v/>
      </c>
      <c r="AD91" s="61">
        <f>IF(COUNTA($A91:$N91)=0,"",IF($B91="Yes",IFERROR($AC91/$V91,0),0))</f>
        <v/>
      </c>
      <c r="AE91" s="59">
        <f>IF(COUNTA($A91:$N91)=0,"",IF($B91="Yes",IFERROR($I91/$H91,0),0))</f>
        <v/>
      </c>
      <c r="AF91" s="38">
        <f>IF(COUNTA($A91:$N91)=0,"",IF($B91="Yes",IFERROR($I91/$Q91,0),0))</f>
        <v/>
      </c>
      <c r="AG91" s="39">
        <f>IF(COUNTA($A91:$N91)=0,"",IF($B91&lt;&gt;"Yes","Not Included",IF(OR($U91&gt;'Settings'!$B$14,$J91&gt;'Settings'!$B$17),"Review","Within Capacity")))</f>
        <v/>
      </c>
      <c r="AH91" s="39">
        <f>IF(COUNTA($A91:$N91)=0,"",IF($B91&lt;&gt;"Yes","Not Included",IF($AD91&gt;='Settings'!$B$15,"Meets Target","Below Target")))</f>
        <v/>
      </c>
      <c r="AI91" s="39">
        <f>IF(COUNTA($A91:$N91)=0,"",IF($B91&lt;&gt;"Yes","Exclude",IF($AJ91&lt;&gt;"OK","Complete Inputs",IF($AG91="Review","Review Capacity/Distance",IF($AH91="Below Target","Review Pricing/Costs",IF($AF91&lt;'Settings'!$B$16,"Build Density","Recommended"))))))</f>
        <v/>
      </c>
      <c r="AJ91" s="39">
        <f>IF(COUNTA($A91:$N91)=0,"",IF($B91&lt;&gt;"Yes","Not Required",IF(COUNTIF($A$6:$A$205,$A91)&gt;1,"Duplicate Area ID",IF(OR($A91="",$C91="",$D91="",$E91="",$F91="",$G91="",$H91&lt;=0,$I91&lt;=0,$J91&lt;=0,$K91&lt;0,$L91&lt;=0,$M91="",LEN($D91)&lt;&gt;5,IFERROR(VALUE($D91),-1)&lt;0),"Complete Inputs","OK"))))</f>
        <v/>
      </c>
    </row>
    <row r="92" ht="20" customHeight="1">
      <c r="A92" s="29" t="n"/>
      <c r="B92" s="29" t="n"/>
      <c r="C92" s="29" t="n"/>
      <c r="D92" s="30" t="n"/>
      <c r="E92" s="29" t="n"/>
      <c r="F92" s="29" t="n"/>
      <c r="G92" s="29" t="n"/>
      <c r="H92" s="31" t="n"/>
      <c r="I92" s="31" t="n"/>
      <c r="J92" s="57" t="n"/>
      <c r="K92" s="57" t="n"/>
      <c r="L92" s="58" t="n"/>
      <c r="M92" s="29" t="n"/>
      <c r="N92" s="34" t="n"/>
      <c r="O92" s="59">
        <f>IF(COUNTA($A92:$N92)=0,"",IF($B92="Yes",2*$J92*$H92,0))</f>
        <v/>
      </c>
      <c r="P92" s="59">
        <f>IF(COUNTA($A92:$N92)=0,"",IF($B92="Yes",MAX($I92-$H92,0)*$K92,0))</f>
        <v/>
      </c>
      <c r="Q92" s="59">
        <f>IF(COUNTA($A92:$N92)=0,"",IF($B92="Yes",$O92+$P92,0))</f>
        <v/>
      </c>
      <c r="R92" s="59">
        <f>IF(COUNTA($A92:$N92)=0,"",IF($B92="Yes",IFERROR($Q92/'Settings'!$B$7,0),0))</f>
        <v/>
      </c>
      <c r="S92" s="59">
        <f>IF(COUNTA($A92:$N92)=0,"",IF($B92="Yes",IFERROR($I92*'Settings'!$B$8/60,0),0))</f>
        <v/>
      </c>
      <c r="T92" s="59">
        <f>IF(COUNTA($A92:$N92)=0,"",IF($B92="Yes",$R92+$S92,0))</f>
        <v/>
      </c>
      <c r="U92" s="59">
        <f>IF(COUNTA($A92:$N92)=0,"",IF($B92="Yes",IFERROR($T92/$H92,0),0))</f>
        <v/>
      </c>
      <c r="V92" s="60">
        <f>IF(COUNTA($A92:$N92)=0,"",IF($B92="Yes",$I92*$L92,0))</f>
        <v/>
      </c>
      <c r="W92" s="59">
        <f>IF(COUNTA($A92:$N92)=0,"",IF($B92="Yes",IFERROR($Q92/'Settings'!$B$9,0),0))</f>
        <v/>
      </c>
      <c r="X92" s="60">
        <f>IF(COUNTA($A92:$N92)=0,"",IF($B92="Yes",$W92*'Settings'!$B$10,0))</f>
        <v/>
      </c>
      <c r="Y92" s="60">
        <f>IF(COUNTA($A92:$N92)=0,"",IF($B92="Yes",$Q92*'Settings'!$B$11,0))</f>
        <v/>
      </c>
      <c r="Z92" s="60">
        <f>IF(COUNTA($A92:$N92)=0,"",IF($B92="Yes",$T92*'Settings'!$B$12,0))</f>
        <v/>
      </c>
      <c r="AA92" s="60">
        <f>IF(COUNTA($A92:$N92)=0,"",IF($B92="Yes",$H92*'Settings'!$B$13,0))</f>
        <v/>
      </c>
      <c r="AB92" s="60">
        <f>IF(COUNTA($A92:$N92)=0,"",IF($B92="Yes",SUM($X92:$AA92),0))</f>
        <v/>
      </c>
      <c r="AC92" s="60">
        <f>IF(COUNTA($A92:$N92)=0,"",IF($B92="Yes",$V92-$AB92,0))</f>
        <v/>
      </c>
      <c r="AD92" s="61">
        <f>IF(COUNTA($A92:$N92)=0,"",IF($B92="Yes",IFERROR($AC92/$V92,0),0))</f>
        <v/>
      </c>
      <c r="AE92" s="59">
        <f>IF(COUNTA($A92:$N92)=0,"",IF($B92="Yes",IFERROR($I92/$H92,0),0))</f>
        <v/>
      </c>
      <c r="AF92" s="38">
        <f>IF(COUNTA($A92:$N92)=0,"",IF($B92="Yes",IFERROR($I92/$Q92,0),0))</f>
        <v/>
      </c>
      <c r="AG92" s="39">
        <f>IF(COUNTA($A92:$N92)=0,"",IF($B92&lt;&gt;"Yes","Not Included",IF(OR($U92&gt;'Settings'!$B$14,$J92&gt;'Settings'!$B$17),"Review","Within Capacity")))</f>
        <v/>
      </c>
      <c r="AH92" s="39">
        <f>IF(COUNTA($A92:$N92)=0,"",IF($B92&lt;&gt;"Yes","Not Included",IF($AD92&gt;='Settings'!$B$15,"Meets Target","Below Target")))</f>
        <v/>
      </c>
      <c r="AI92" s="39">
        <f>IF(COUNTA($A92:$N92)=0,"",IF($B92&lt;&gt;"Yes","Exclude",IF($AJ92&lt;&gt;"OK","Complete Inputs",IF($AG92="Review","Review Capacity/Distance",IF($AH92="Below Target","Review Pricing/Costs",IF($AF92&lt;'Settings'!$B$16,"Build Density","Recommended"))))))</f>
        <v/>
      </c>
      <c r="AJ92" s="39">
        <f>IF(COUNTA($A92:$N92)=0,"",IF($B92&lt;&gt;"Yes","Not Required",IF(COUNTIF($A$6:$A$205,$A92)&gt;1,"Duplicate Area ID",IF(OR($A92="",$C92="",$D92="",$E92="",$F92="",$G92="",$H92&lt;=0,$I92&lt;=0,$J92&lt;=0,$K92&lt;0,$L92&lt;=0,$M92="",LEN($D92)&lt;&gt;5,IFERROR(VALUE($D92),-1)&lt;0),"Complete Inputs","OK"))))</f>
        <v/>
      </c>
    </row>
    <row r="93" ht="20" customHeight="1">
      <c r="A93" s="29" t="n"/>
      <c r="B93" s="29" t="n"/>
      <c r="C93" s="29" t="n"/>
      <c r="D93" s="30" t="n"/>
      <c r="E93" s="29" t="n"/>
      <c r="F93" s="29" t="n"/>
      <c r="G93" s="29" t="n"/>
      <c r="H93" s="31" t="n"/>
      <c r="I93" s="31" t="n"/>
      <c r="J93" s="57" t="n"/>
      <c r="K93" s="57" t="n"/>
      <c r="L93" s="58" t="n"/>
      <c r="M93" s="29" t="n"/>
      <c r="N93" s="34" t="n"/>
      <c r="O93" s="59">
        <f>IF(COUNTA($A93:$N93)=0,"",IF($B93="Yes",2*$J93*$H93,0))</f>
        <v/>
      </c>
      <c r="P93" s="59">
        <f>IF(COUNTA($A93:$N93)=0,"",IF($B93="Yes",MAX($I93-$H93,0)*$K93,0))</f>
        <v/>
      </c>
      <c r="Q93" s="59">
        <f>IF(COUNTA($A93:$N93)=0,"",IF($B93="Yes",$O93+$P93,0))</f>
        <v/>
      </c>
      <c r="R93" s="59">
        <f>IF(COUNTA($A93:$N93)=0,"",IF($B93="Yes",IFERROR($Q93/'Settings'!$B$7,0),0))</f>
        <v/>
      </c>
      <c r="S93" s="59">
        <f>IF(COUNTA($A93:$N93)=0,"",IF($B93="Yes",IFERROR($I93*'Settings'!$B$8/60,0),0))</f>
        <v/>
      </c>
      <c r="T93" s="59">
        <f>IF(COUNTA($A93:$N93)=0,"",IF($B93="Yes",$R93+$S93,0))</f>
        <v/>
      </c>
      <c r="U93" s="59">
        <f>IF(COUNTA($A93:$N93)=0,"",IF($B93="Yes",IFERROR($T93/$H93,0),0))</f>
        <v/>
      </c>
      <c r="V93" s="60">
        <f>IF(COUNTA($A93:$N93)=0,"",IF($B93="Yes",$I93*$L93,0))</f>
        <v/>
      </c>
      <c r="W93" s="59">
        <f>IF(COUNTA($A93:$N93)=0,"",IF($B93="Yes",IFERROR($Q93/'Settings'!$B$9,0),0))</f>
        <v/>
      </c>
      <c r="X93" s="60">
        <f>IF(COUNTA($A93:$N93)=0,"",IF($B93="Yes",$W93*'Settings'!$B$10,0))</f>
        <v/>
      </c>
      <c r="Y93" s="60">
        <f>IF(COUNTA($A93:$N93)=0,"",IF($B93="Yes",$Q93*'Settings'!$B$11,0))</f>
        <v/>
      </c>
      <c r="Z93" s="60">
        <f>IF(COUNTA($A93:$N93)=0,"",IF($B93="Yes",$T93*'Settings'!$B$12,0))</f>
        <v/>
      </c>
      <c r="AA93" s="60">
        <f>IF(COUNTA($A93:$N93)=0,"",IF($B93="Yes",$H93*'Settings'!$B$13,0))</f>
        <v/>
      </c>
      <c r="AB93" s="60">
        <f>IF(COUNTA($A93:$N93)=0,"",IF($B93="Yes",SUM($X93:$AA93),0))</f>
        <v/>
      </c>
      <c r="AC93" s="60">
        <f>IF(COUNTA($A93:$N93)=0,"",IF($B93="Yes",$V93-$AB93,0))</f>
        <v/>
      </c>
      <c r="AD93" s="61">
        <f>IF(COUNTA($A93:$N93)=0,"",IF($B93="Yes",IFERROR($AC93/$V93,0),0))</f>
        <v/>
      </c>
      <c r="AE93" s="59">
        <f>IF(COUNTA($A93:$N93)=0,"",IF($B93="Yes",IFERROR($I93/$H93,0),0))</f>
        <v/>
      </c>
      <c r="AF93" s="38">
        <f>IF(COUNTA($A93:$N93)=0,"",IF($B93="Yes",IFERROR($I93/$Q93,0),0))</f>
        <v/>
      </c>
      <c r="AG93" s="39">
        <f>IF(COUNTA($A93:$N93)=0,"",IF($B93&lt;&gt;"Yes","Not Included",IF(OR($U93&gt;'Settings'!$B$14,$J93&gt;'Settings'!$B$17),"Review","Within Capacity")))</f>
        <v/>
      </c>
      <c r="AH93" s="39">
        <f>IF(COUNTA($A93:$N93)=0,"",IF($B93&lt;&gt;"Yes","Not Included",IF($AD93&gt;='Settings'!$B$15,"Meets Target","Below Target")))</f>
        <v/>
      </c>
      <c r="AI93" s="39">
        <f>IF(COUNTA($A93:$N93)=0,"",IF($B93&lt;&gt;"Yes","Exclude",IF($AJ93&lt;&gt;"OK","Complete Inputs",IF($AG93="Review","Review Capacity/Distance",IF($AH93="Below Target","Review Pricing/Costs",IF($AF93&lt;'Settings'!$B$16,"Build Density","Recommended"))))))</f>
        <v/>
      </c>
      <c r="AJ93" s="39">
        <f>IF(COUNTA($A93:$N93)=0,"",IF($B93&lt;&gt;"Yes","Not Required",IF(COUNTIF($A$6:$A$205,$A93)&gt;1,"Duplicate Area ID",IF(OR($A93="",$C93="",$D93="",$E93="",$F93="",$G93="",$H93&lt;=0,$I93&lt;=0,$J93&lt;=0,$K93&lt;0,$L93&lt;=0,$M93="",LEN($D93)&lt;&gt;5,IFERROR(VALUE($D93),-1)&lt;0),"Complete Inputs","OK"))))</f>
        <v/>
      </c>
    </row>
    <row r="94" ht="20" customHeight="1">
      <c r="A94" s="29" t="n"/>
      <c r="B94" s="29" t="n"/>
      <c r="C94" s="29" t="n"/>
      <c r="D94" s="30" t="n"/>
      <c r="E94" s="29" t="n"/>
      <c r="F94" s="29" t="n"/>
      <c r="G94" s="29" t="n"/>
      <c r="H94" s="31" t="n"/>
      <c r="I94" s="31" t="n"/>
      <c r="J94" s="57" t="n"/>
      <c r="K94" s="57" t="n"/>
      <c r="L94" s="58" t="n"/>
      <c r="M94" s="29" t="n"/>
      <c r="N94" s="34" t="n"/>
      <c r="O94" s="59">
        <f>IF(COUNTA($A94:$N94)=0,"",IF($B94="Yes",2*$J94*$H94,0))</f>
        <v/>
      </c>
      <c r="P94" s="59">
        <f>IF(COUNTA($A94:$N94)=0,"",IF($B94="Yes",MAX($I94-$H94,0)*$K94,0))</f>
        <v/>
      </c>
      <c r="Q94" s="59">
        <f>IF(COUNTA($A94:$N94)=0,"",IF($B94="Yes",$O94+$P94,0))</f>
        <v/>
      </c>
      <c r="R94" s="59">
        <f>IF(COUNTA($A94:$N94)=0,"",IF($B94="Yes",IFERROR($Q94/'Settings'!$B$7,0),0))</f>
        <v/>
      </c>
      <c r="S94" s="59">
        <f>IF(COUNTA($A94:$N94)=0,"",IF($B94="Yes",IFERROR($I94*'Settings'!$B$8/60,0),0))</f>
        <v/>
      </c>
      <c r="T94" s="59">
        <f>IF(COUNTA($A94:$N94)=0,"",IF($B94="Yes",$R94+$S94,0))</f>
        <v/>
      </c>
      <c r="U94" s="59">
        <f>IF(COUNTA($A94:$N94)=0,"",IF($B94="Yes",IFERROR($T94/$H94,0),0))</f>
        <v/>
      </c>
      <c r="V94" s="60">
        <f>IF(COUNTA($A94:$N94)=0,"",IF($B94="Yes",$I94*$L94,0))</f>
        <v/>
      </c>
      <c r="W94" s="59">
        <f>IF(COUNTA($A94:$N94)=0,"",IF($B94="Yes",IFERROR($Q94/'Settings'!$B$9,0),0))</f>
        <v/>
      </c>
      <c r="X94" s="60">
        <f>IF(COUNTA($A94:$N94)=0,"",IF($B94="Yes",$W94*'Settings'!$B$10,0))</f>
        <v/>
      </c>
      <c r="Y94" s="60">
        <f>IF(COUNTA($A94:$N94)=0,"",IF($B94="Yes",$Q94*'Settings'!$B$11,0))</f>
        <v/>
      </c>
      <c r="Z94" s="60">
        <f>IF(COUNTA($A94:$N94)=0,"",IF($B94="Yes",$T94*'Settings'!$B$12,0))</f>
        <v/>
      </c>
      <c r="AA94" s="60">
        <f>IF(COUNTA($A94:$N94)=0,"",IF($B94="Yes",$H94*'Settings'!$B$13,0))</f>
        <v/>
      </c>
      <c r="AB94" s="60">
        <f>IF(COUNTA($A94:$N94)=0,"",IF($B94="Yes",SUM($X94:$AA94),0))</f>
        <v/>
      </c>
      <c r="AC94" s="60">
        <f>IF(COUNTA($A94:$N94)=0,"",IF($B94="Yes",$V94-$AB94,0))</f>
        <v/>
      </c>
      <c r="AD94" s="61">
        <f>IF(COUNTA($A94:$N94)=0,"",IF($B94="Yes",IFERROR($AC94/$V94,0),0))</f>
        <v/>
      </c>
      <c r="AE94" s="59">
        <f>IF(COUNTA($A94:$N94)=0,"",IF($B94="Yes",IFERROR($I94/$H94,0),0))</f>
        <v/>
      </c>
      <c r="AF94" s="38">
        <f>IF(COUNTA($A94:$N94)=0,"",IF($B94="Yes",IFERROR($I94/$Q94,0),0))</f>
        <v/>
      </c>
      <c r="AG94" s="39">
        <f>IF(COUNTA($A94:$N94)=0,"",IF($B94&lt;&gt;"Yes","Not Included",IF(OR($U94&gt;'Settings'!$B$14,$J94&gt;'Settings'!$B$17),"Review","Within Capacity")))</f>
        <v/>
      </c>
      <c r="AH94" s="39">
        <f>IF(COUNTA($A94:$N94)=0,"",IF($B94&lt;&gt;"Yes","Not Included",IF($AD94&gt;='Settings'!$B$15,"Meets Target","Below Target")))</f>
        <v/>
      </c>
      <c r="AI94" s="39">
        <f>IF(COUNTA($A94:$N94)=0,"",IF($B94&lt;&gt;"Yes","Exclude",IF($AJ94&lt;&gt;"OK","Complete Inputs",IF($AG94="Review","Review Capacity/Distance",IF($AH94="Below Target","Review Pricing/Costs",IF($AF94&lt;'Settings'!$B$16,"Build Density","Recommended"))))))</f>
        <v/>
      </c>
      <c r="AJ94" s="39">
        <f>IF(COUNTA($A94:$N94)=0,"",IF($B94&lt;&gt;"Yes","Not Required",IF(COUNTIF($A$6:$A$205,$A94)&gt;1,"Duplicate Area ID",IF(OR($A94="",$C94="",$D94="",$E94="",$F94="",$G94="",$H94&lt;=0,$I94&lt;=0,$J94&lt;=0,$K94&lt;0,$L94&lt;=0,$M94="",LEN($D94)&lt;&gt;5,IFERROR(VALUE($D94),-1)&lt;0),"Complete Inputs","OK"))))</f>
        <v/>
      </c>
    </row>
    <row r="95" ht="20" customHeight="1">
      <c r="A95" s="29" t="n"/>
      <c r="B95" s="29" t="n"/>
      <c r="C95" s="29" t="n"/>
      <c r="D95" s="30" t="n"/>
      <c r="E95" s="29" t="n"/>
      <c r="F95" s="29" t="n"/>
      <c r="G95" s="29" t="n"/>
      <c r="H95" s="31" t="n"/>
      <c r="I95" s="31" t="n"/>
      <c r="J95" s="57" t="n"/>
      <c r="K95" s="57" t="n"/>
      <c r="L95" s="58" t="n"/>
      <c r="M95" s="29" t="n"/>
      <c r="N95" s="34" t="n"/>
      <c r="O95" s="59">
        <f>IF(COUNTA($A95:$N95)=0,"",IF($B95="Yes",2*$J95*$H95,0))</f>
        <v/>
      </c>
      <c r="P95" s="59">
        <f>IF(COUNTA($A95:$N95)=0,"",IF($B95="Yes",MAX($I95-$H95,0)*$K95,0))</f>
        <v/>
      </c>
      <c r="Q95" s="59">
        <f>IF(COUNTA($A95:$N95)=0,"",IF($B95="Yes",$O95+$P95,0))</f>
        <v/>
      </c>
      <c r="R95" s="59">
        <f>IF(COUNTA($A95:$N95)=0,"",IF($B95="Yes",IFERROR($Q95/'Settings'!$B$7,0),0))</f>
        <v/>
      </c>
      <c r="S95" s="59">
        <f>IF(COUNTA($A95:$N95)=0,"",IF($B95="Yes",IFERROR($I95*'Settings'!$B$8/60,0),0))</f>
        <v/>
      </c>
      <c r="T95" s="59">
        <f>IF(COUNTA($A95:$N95)=0,"",IF($B95="Yes",$R95+$S95,0))</f>
        <v/>
      </c>
      <c r="U95" s="59">
        <f>IF(COUNTA($A95:$N95)=0,"",IF($B95="Yes",IFERROR($T95/$H95,0),0))</f>
        <v/>
      </c>
      <c r="V95" s="60">
        <f>IF(COUNTA($A95:$N95)=0,"",IF($B95="Yes",$I95*$L95,0))</f>
        <v/>
      </c>
      <c r="W95" s="59">
        <f>IF(COUNTA($A95:$N95)=0,"",IF($B95="Yes",IFERROR($Q95/'Settings'!$B$9,0),0))</f>
        <v/>
      </c>
      <c r="X95" s="60">
        <f>IF(COUNTA($A95:$N95)=0,"",IF($B95="Yes",$W95*'Settings'!$B$10,0))</f>
        <v/>
      </c>
      <c r="Y95" s="60">
        <f>IF(COUNTA($A95:$N95)=0,"",IF($B95="Yes",$Q95*'Settings'!$B$11,0))</f>
        <v/>
      </c>
      <c r="Z95" s="60">
        <f>IF(COUNTA($A95:$N95)=0,"",IF($B95="Yes",$T95*'Settings'!$B$12,0))</f>
        <v/>
      </c>
      <c r="AA95" s="60">
        <f>IF(COUNTA($A95:$N95)=0,"",IF($B95="Yes",$H95*'Settings'!$B$13,0))</f>
        <v/>
      </c>
      <c r="AB95" s="60">
        <f>IF(COUNTA($A95:$N95)=0,"",IF($B95="Yes",SUM($X95:$AA95),0))</f>
        <v/>
      </c>
      <c r="AC95" s="60">
        <f>IF(COUNTA($A95:$N95)=0,"",IF($B95="Yes",$V95-$AB95,0))</f>
        <v/>
      </c>
      <c r="AD95" s="61">
        <f>IF(COUNTA($A95:$N95)=0,"",IF($B95="Yes",IFERROR($AC95/$V95,0),0))</f>
        <v/>
      </c>
      <c r="AE95" s="59">
        <f>IF(COUNTA($A95:$N95)=0,"",IF($B95="Yes",IFERROR($I95/$H95,0),0))</f>
        <v/>
      </c>
      <c r="AF95" s="38">
        <f>IF(COUNTA($A95:$N95)=0,"",IF($B95="Yes",IFERROR($I95/$Q95,0),0))</f>
        <v/>
      </c>
      <c r="AG95" s="39">
        <f>IF(COUNTA($A95:$N95)=0,"",IF($B95&lt;&gt;"Yes","Not Included",IF(OR($U95&gt;'Settings'!$B$14,$J95&gt;'Settings'!$B$17),"Review","Within Capacity")))</f>
        <v/>
      </c>
      <c r="AH95" s="39">
        <f>IF(COUNTA($A95:$N95)=0,"",IF($B95&lt;&gt;"Yes","Not Included",IF($AD95&gt;='Settings'!$B$15,"Meets Target","Below Target")))</f>
        <v/>
      </c>
      <c r="AI95" s="39">
        <f>IF(COUNTA($A95:$N95)=0,"",IF($B95&lt;&gt;"Yes","Exclude",IF($AJ95&lt;&gt;"OK","Complete Inputs",IF($AG95="Review","Review Capacity/Distance",IF($AH95="Below Target","Review Pricing/Costs",IF($AF95&lt;'Settings'!$B$16,"Build Density","Recommended"))))))</f>
        <v/>
      </c>
      <c r="AJ95" s="39">
        <f>IF(COUNTA($A95:$N95)=0,"",IF($B95&lt;&gt;"Yes","Not Required",IF(COUNTIF($A$6:$A$205,$A95)&gt;1,"Duplicate Area ID",IF(OR($A95="",$C95="",$D95="",$E95="",$F95="",$G95="",$H95&lt;=0,$I95&lt;=0,$J95&lt;=0,$K95&lt;0,$L95&lt;=0,$M95="",LEN($D95)&lt;&gt;5,IFERROR(VALUE($D95),-1)&lt;0),"Complete Inputs","OK"))))</f>
        <v/>
      </c>
    </row>
    <row r="96" ht="20" customHeight="1">
      <c r="A96" s="29" t="n"/>
      <c r="B96" s="29" t="n"/>
      <c r="C96" s="29" t="n"/>
      <c r="D96" s="30" t="n"/>
      <c r="E96" s="29" t="n"/>
      <c r="F96" s="29" t="n"/>
      <c r="G96" s="29" t="n"/>
      <c r="H96" s="31" t="n"/>
      <c r="I96" s="31" t="n"/>
      <c r="J96" s="57" t="n"/>
      <c r="K96" s="57" t="n"/>
      <c r="L96" s="58" t="n"/>
      <c r="M96" s="29" t="n"/>
      <c r="N96" s="34" t="n"/>
      <c r="O96" s="59">
        <f>IF(COUNTA($A96:$N96)=0,"",IF($B96="Yes",2*$J96*$H96,0))</f>
        <v/>
      </c>
      <c r="P96" s="59">
        <f>IF(COUNTA($A96:$N96)=0,"",IF($B96="Yes",MAX($I96-$H96,0)*$K96,0))</f>
        <v/>
      </c>
      <c r="Q96" s="59">
        <f>IF(COUNTA($A96:$N96)=0,"",IF($B96="Yes",$O96+$P96,0))</f>
        <v/>
      </c>
      <c r="R96" s="59">
        <f>IF(COUNTA($A96:$N96)=0,"",IF($B96="Yes",IFERROR($Q96/'Settings'!$B$7,0),0))</f>
        <v/>
      </c>
      <c r="S96" s="59">
        <f>IF(COUNTA($A96:$N96)=0,"",IF($B96="Yes",IFERROR($I96*'Settings'!$B$8/60,0),0))</f>
        <v/>
      </c>
      <c r="T96" s="59">
        <f>IF(COUNTA($A96:$N96)=0,"",IF($B96="Yes",$R96+$S96,0))</f>
        <v/>
      </c>
      <c r="U96" s="59">
        <f>IF(COUNTA($A96:$N96)=0,"",IF($B96="Yes",IFERROR($T96/$H96,0),0))</f>
        <v/>
      </c>
      <c r="V96" s="60">
        <f>IF(COUNTA($A96:$N96)=0,"",IF($B96="Yes",$I96*$L96,0))</f>
        <v/>
      </c>
      <c r="W96" s="59">
        <f>IF(COUNTA($A96:$N96)=0,"",IF($B96="Yes",IFERROR($Q96/'Settings'!$B$9,0),0))</f>
        <v/>
      </c>
      <c r="X96" s="60">
        <f>IF(COUNTA($A96:$N96)=0,"",IF($B96="Yes",$W96*'Settings'!$B$10,0))</f>
        <v/>
      </c>
      <c r="Y96" s="60">
        <f>IF(COUNTA($A96:$N96)=0,"",IF($B96="Yes",$Q96*'Settings'!$B$11,0))</f>
        <v/>
      </c>
      <c r="Z96" s="60">
        <f>IF(COUNTA($A96:$N96)=0,"",IF($B96="Yes",$T96*'Settings'!$B$12,0))</f>
        <v/>
      </c>
      <c r="AA96" s="60">
        <f>IF(COUNTA($A96:$N96)=0,"",IF($B96="Yes",$H96*'Settings'!$B$13,0))</f>
        <v/>
      </c>
      <c r="AB96" s="60">
        <f>IF(COUNTA($A96:$N96)=0,"",IF($B96="Yes",SUM($X96:$AA96),0))</f>
        <v/>
      </c>
      <c r="AC96" s="60">
        <f>IF(COUNTA($A96:$N96)=0,"",IF($B96="Yes",$V96-$AB96,0))</f>
        <v/>
      </c>
      <c r="AD96" s="61">
        <f>IF(COUNTA($A96:$N96)=0,"",IF($B96="Yes",IFERROR($AC96/$V96,0),0))</f>
        <v/>
      </c>
      <c r="AE96" s="59">
        <f>IF(COUNTA($A96:$N96)=0,"",IF($B96="Yes",IFERROR($I96/$H96,0),0))</f>
        <v/>
      </c>
      <c r="AF96" s="38">
        <f>IF(COUNTA($A96:$N96)=0,"",IF($B96="Yes",IFERROR($I96/$Q96,0),0))</f>
        <v/>
      </c>
      <c r="AG96" s="39">
        <f>IF(COUNTA($A96:$N96)=0,"",IF($B96&lt;&gt;"Yes","Not Included",IF(OR($U96&gt;'Settings'!$B$14,$J96&gt;'Settings'!$B$17),"Review","Within Capacity")))</f>
        <v/>
      </c>
      <c r="AH96" s="39">
        <f>IF(COUNTA($A96:$N96)=0,"",IF($B96&lt;&gt;"Yes","Not Included",IF($AD96&gt;='Settings'!$B$15,"Meets Target","Below Target")))</f>
        <v/>
      </c>
      <c r="AI96" s="39">
        <f>IF(COUNTA($A96:$N96)=0,"",IF($B96&lt;&gt;"Yes","Exclude",IF($AJ96&lt;&gt;"OK","Complete Inputs",IF($AG96="Review","Review Capacity/Distance",IF($AH96="Below Target","Review Pricing/Costs",IF($AF96&lt;'Settings'!$B$16,"Build Density","Recommended"))))))</f>
        <v/>
      </c>
      <c r="AJ96" s="39">
        <f>IF(COUNTA($A96:$N96)=0,"",IF($B96&lt;&gt;"Yes","Not Required",IF(COUNTIF($A$6:$A$205,$A96)&gt;1,"Duplicate Area ID",IF(OR($A96="",$C96="",$D96="",$E96="",$F96="",$G96="",$H96&lt;=0,$I96&lt;=0,$J96&lt;=0,$K96&lt;0,$L96&lt;=0,$M96="",LEN($D96)&lt;&gt;5,IFERROR(VALUE($D96),-1)&lt;0),"Complete Inputs","OK"))))</f>
        <v/>
      </c>
    </row>
    <row r="97" ht="20" customHeight="1">
      <c r="A97" s="29" t="n"/>
      <c r="B97" s="29" t="n"/>
      <c r="C97" s="29" t="n"/>
      <c r="D97" s="30" t="n"/>
      <c r="E97" s="29" t="n"/>
      <c r="F97" s="29" t="n"/>
      <c r="G97" s="29" t="n"/>
      <c r="H97" s="31" t="n"/>
      <c r="I97" s="31" t="n"/>
      <c r="J97" s="57" t="n"/>
      <c r="K97" s="57" t="n"/>
      <c r="L97" s="58" t="n"/>
      <c r="M97" s="29" t="n"/>
      <c r="N97" s="34" t="n"/>
      <c r="O97" s="59">
        <f>IF(COUNTA($A97:$N97)=0,"",IF($B97="Yes",2*$J97*$H97,0))</f>
        <v/>
      </c>
      <c r="P97" s="59">
        <f>IF(COUNTA($A97:$N97)=0,"",IF($B97="Yes",MAX($I97-$H97,0)*$K97,0))</f>
        <v/>
      </c>
      <c r="Q97" s="59">
        <f>IF(COUNTA($A97:$N97)=0,"",IF($B97="Yes",$O97+$P97,0))</f>
        <v/>
      </c>
      <c r="R97" s="59">
        <f>IF(COUNTA($A97:$N97)=0,"",IF($B97="Yes",IFERROR($Q97/'Settings'!$B$7,0),0))</f>
        <v/>
      </c>
      <c r="S97" s="59">
        <f>IF(COUNTA($A97:$N97)=0,"",IF($B97="Yes",IFERROR($I97*'Settings'!$B$8/60,0),0))</f>
        <v/>
      </c>
      <c r="T97" s="59">
        <f>IF(COUNTA($A97:$N97)=0,"",IF($B97="Yes",$R97+$S97,0))</f>
        <v/>
      </c>
      <c r="U97" s="59">
        <f>IF(COUNTA($A97:$N97)=0,"",IF($B97="Yes",IFERROR($T97/$H97,0),0))</f>
        <v/>
      </c>
      <c r="V97" s="60">
        <f>IF(COUNTA($A97:$N97)=0,"",IF($B97="Yes",$I97*$L97,0))</f>
        <v/>
      </c>
      <c r="W97" s="59">
        <f>IF(COUNTA($A97:$N97)=0,"",IF($B97="Yes",IFERROR($Q97/'Settings'!$B$9,0),0))</f>
        <v/>
      </c>
      <c r="X97" s="60">
        <f>IF(COUNTA($A97:$N97)=0,"",IF($B97="Yes",$W97*'Settings'!$B$10,0))</f>
        <v/>
      </c>
      <c r="Y97" s="60">
        <f>IF(COUNTA($A97:$N97)=0,"",IF($B97="Yes",$Q97*'Settings'!$B$11,0))</f>
        <v/>
      </c>
      <c r="Z97" s="60">
        <f>IF(COUNTA($A97:$N97)=0,"",IF($B97="Yes",$T97*'Settings'!$B$12,0))</f>
        <v/>
      </c>
      <c r="AA97" s="60">
        <f>IF(COUNTA($A97:$N97)=0,"",IF($B97="Yes",$H97*'Settings'!$B$13,0))</f>
        <v/>
      </c>
      <c r="AB97" s="60">
        <f>IF(COUNTA($A97:$N97)=0,"",IF($B97="Yes",SUM($X97:$AA97),0))</f>
        <v/>
      </c>
      <c r="AC97" s="60">
        <f>IF(COUNTA($A97:$N97)=0,"",IF($B97="Yes",$V97-$AB97,0))</f>
        <v/>
      </c>
      <c r="AD97" s="61">
        <f>IF(COUNTA($A97:$N97)=0,"",IF($B97="Yes",IFERROR($AC97/$V97,0),0))</f>
        <v/>
      </c>
      <c r="AE97" s="59">
        <f>IF(COUNTA($A97:$N97)=0,"",IF($B97="Yes",IFERROR($I97/$H97,0),0))</f>
        <v/>
      </c>
      <c r="AF97" s="38">
        <f>IF(COUNTA($A97:$N97)=0,"",IF($B97="Yes",IFERROR($I97/$Q97,0),0))</f>
        <v/>
      </c>
      <c r="AG97" s="39">
        <f>IF(COUNTA($A97:$N97)=0,"",IF($B97&lt;&gt;"Yes","Not Included",IF(OR($U97&gt;'Settings'!$B$14,$J97&gt;'Settings'!$B$17),"Review","Within Capacity")))</f>
        <v/>
      </c>
      <c r="AH97" s="39">
        <f>IF(COUNTA($A97:$N97)=0,"",IF($B97&lt;&gt;"Yes","Not Included",IF($AD97&gt;='Settings'!$B$15,"Meets Target","Below Target")))</f>
        <v/>
      </c>
      <c r="AI97" s="39">
        <f>IF(COUNTA($A97:$N97)=0,"",IF($B97&lt;&gt;"Yes","Exclude",IF($AJ97&lt;&gt;"OK","Complete Inputs",IF($AG97="Review","Review Capacity/Distance",IF($AH97="Below Target","Review Pricing/Costs",IF($AF97&lt;'Settings'!$B$16,"Build Density","Recommended"))))))</f>
        <v/>
      </c>
      <c r="AJ97" s="39">
        <f>IF(COUNTA($A97:$N97)=0,"",IF($B97&lt;&gt;"Yes","Not Required",IF(COUNTIF($A$6:$A$205,$A97)&gt;1,"Duplicate Area ID",IF(OR($A97="",$C97="",$D97="",$E97="",$F97="",$G97="",$H97&lt;=0,$I97&lt;=0,$J97&lt;=0,$K97&lt;0,$L97&lt;=0,$M97="",LEN($D97)&lt;&gt;5,IFERROR(VALUE($D97),-1)&lt;0),"Complete Inputs","OK"))))</f>
        <v/>
      </c>
    </row>
    <row r="98" ht="20" customHeight="1">
      <c r="A98" s="29" t="n"/>
      <c r="B98" s="29" t="n"/>
      <c r="C98" s="29" t="n"/>
      <c r="D98" s="30" t="n"/>
      <c r="E98" s="29" t="n"/>
      <c r="F98" s="29" t="n"/>
      <c r="G98" s="29" t="n"/>
      <c r="H98" s="31" t="n"/>
      <c r="I98" s="31" t="n"/>
      <c r="J98" s="57" t="n"/>
      <c r="K98" s="57" t="n"/>
      <c r="L98" s="58" t="n"/>
      <c r="M98" s="29" t="n"/>
      <c r="N98" s="34" t="n"/>
      <c r="O98" s="59">
        <f>IF(COUNTA($A98:$N98)=0,"",IF($B98="Yes",2*$J98*$H98,0))</f>
        <v/>
      </c>
      <c r="P98" s="59">
        <f>IF(COUNTA($A98:$N98)=0,"",IF($B98="Yes",MAX($I98-$H98,0)*$K98,0))</f>
        <v/>
      </c>
      <c r="Q98" s="59">
        <f>IF(COUNTA($A98:$N98)=0,"",IF($B98="Yes",$O98+$P98,0))</f>
        <v/>
      </c>
      <c r="R98" s="59">
        <f>IF(COUNTA($A98:$N98)=0,"",IF($B98="Yes",IFERROR($Q98/'Settings'!$B$7,0),0))</f>
        <v/>
      </c>
      <c r="S98" s="59">
        <f>IF(COUNTA($A98:$N98)=0,"",IF($B98="Yes",IFERROR($I98*'Settings'!$B$8/60,0),0))</f>
        <v/>
      </c>
      <c r="T98" s="59">
        <f>IF(COUNTA($A98:$N98)=0,"",IF($B98="Yes",$R98+$S98,0))</f>
        <v/>
      </c>
      <c r="U98" s="59">
        <f>IF(COUNTA($A98:$N98)=0,"",IF($B98="Yes",IFERROR($T98/$H98,0),0))</f>
        <v/>
      </c>
      <c r="V98" s="60">
        <f>IF(COUNTA($A98:$N98)=0,"",IF($B98="Yes",$I98*$L98,0))</f>
        <v/>
      </c>
      <c r="W98" s="59">
        <f>IF(COUNTA($A98:$N98)=0,"",IF($B98="Yes",IFERROR($Q98/'Settings'!$B$9,0),0))</f>
        <v/>
      </c>
      <c r="X98" s="60">
        <f>IF(COUNTA($A98:$N98)=0,"",IF($B98="Yes",$W98*'Settings'!$B$10,0))</f>
        <v/>
      </c>
      <c r="Y98" s="60">
        <f>IF(COUNTA($A98:$N98)=0,"",IF($B98="Yes",$Q98*'Settings'!$B$11,0))</f>
        <v/>
      </c>
      <c r="Z98" s="60">
        <f>IF(COUNTA($A98:$N98)=0,"",IF($B98="Yes",$T98*'Settings'!$B$12,0))</f>
        <v/>
      </c>
      <c r="AA98" s="60">
        <f>IF(COUNTA($A98:$N98)=0,"",IF($B98="Yes",$H98*'Settings'!$B$13,0))</f>
        <v/>
      </c>
      <c r="AB98" s="60">
        <f>IF(COUNTA($A98:$N98)=0,"",IF($B98="Yes",SUM($X98:$AA98),0))</f>
        <v/>
      </c>
      <c r="AC98" s="60">
        <f>IF(COUNTA($A98:$N98)=0,"",IF($B98="Yes",$V98-$AB98,0))</f>
        <v/>
      </c>
      <c r="AD98" s="61">
        <f>IF(COUNTA($A98:$N98)=0,"",IF($B98="Yes",IFERROR($AC98/$V98,0),0))</f>
        <v/>
      </c>
      <c r="AE98" s="59">
        <f>IF(COUNTA($A98:$N98)=0,"",IF($B98="Yes",IFERROR($I98/$H98,0),0))</f>
        <v/>
      </c>
      <c r="AF98" s="38">
        <f>IF(COUNTA($A98:$N98)=0,"",IF($B98="Yes",IFERROR($I98/$Q98,0),0))</f>
        <v/>
      </c>
      <c r="AG98" s="39">
        <f>IF(COUNTA($A98:$N98)=0,"",IF($B98&lt;&gt;"Yes","Not Included",IF(OR($U98&gt;'Settings'!$B$14,$J98&gt;'Settings'!$B$17),"Review","Within Capacity")))</f>
        <v/>
      </c>
      <c r="AH98" s="39">
        <f>IF(COUNTA($A98:$N98)=0,"",IF($B98&lt;&gt;"Yes","Not Included",IF($AD98&gt;='Settings'!$B$15,"Meets Target","Below Target")))</f>
        <v/>
      </c>
      <c r="AI98" s="39">
        <f>IF(COUNTA($A98:$N98)=0,"",IF($B98&lt;&gt;"Yes","Exclude",IF($AJ98&lt;&gt;"OK","Complete Inputs",IF($AG98="Review","Review Capacity/Distance",IF($AH98="Below Target","Review Pricing/Costs",IF($AF98&lt;'Settings'!$B$16,"Build Density","Recommended"))))))</f>
        <v/>
      </c>
      <c r="AJ98" s="39">
        <f>IF(COUNTA($A98:$N98)=0,"",IF($B98&lt;&gt;"Yes","Not Required",IF(COUNTIF($A$6:$A$205,$A98)&gt;1,"Duplicate Area ID",IF(OR($A98="",$C98="",$D98="",$E98="",$F98="",$G98="",$H98&lt;=0,$I98&lt;=0,$J98&lt;=0,$K98&lt;0,$L98&lt;=0,$M98="",LEN($D98)&lt;&gt;5,IFERROR(VALUE($D98),-1)&lt;0),"Complete Inputs","OK"))))</f>
        <v/>
      </c>
    </row>
    <row r="99" ht="20" customHeight="1">
      <c r="A99" s="29" t="n"/>
      <c r="B99" s="29" t="n"/>
      <c r="C99" s="29" t="n"/>
      <c r="D99" s="30" t="n"/>
      <c r="E99" s="29" t="n"/>
      <c r="F99" s="29" t="n"/>
      <c r="G99" s="29" t="n"/>
      <c r="H99" s="31" t="n"/>
      <c r="I99" s="31" t="n"/>
      <c r="J99" s="57" t="n"/>
      <c r="K99" s="57" t="n"/>
      <c r="L99" s="58" t="n"/>
      <c r="M99" s="29" t="n"/>
      <c r="N99" s="34" t="n"/>
      <c r="O99" s="59">
        <f>IF(COUNTA($A99:$N99)=0,"",IF($B99="Yes",2*$J99*$H99,0))</f>
        <v/>
      </c>
      <c r="P99" s="59">
        <f>IF(COUNTA($A99:$N99)=0,"",IF($B99="Yes",MAX($I99-$H99,0)*$K99,0))</f>
        <v/>
      </c>
      <c r="Q99" s="59">
        <f>IF(COUNTA($A99:$N99)=0,"",IF($B99="Yes",$O99+$P99,0))</f>
        <v/>
      </c>
      <c r="R99" s="59">
        <f>IF(COUNTA($A99:$N99)=0,"",IF($B99="Yes",IFERROR($Q99/'Settings'!$B$7,0),0))</f>
        <v/>
      </c>
      <c r="S99" s="59">
        <f>IF(COUNTA($A99:$N99)=0,"",IF($B99="Yes",IFERROR($I99*'Settings'!$B$8/60,0),0))</f>
        <v/>
      </c>
      <c r="T99" s="59">
        <f>IF(COUNTA($A99:$N99)=0,"",IF($B99="Yes",$R99+$S99,0))</f>
        <v/>
      </c>
      <c r="U99" s="59">
        <f>IF(COUNTA($A99:$N99)=0,"",IF($B99="Yes",IFERROR($T99/$H99,0),0))</f>
        <v/>
      </c>
      <c r="V99" s="60">
        <f>IF(COUNTA($A99:$N99)=0,"",IF($B99="Yes",$I99*$L99,0))</f>
        <v/>
      </c>
      <c r="W99" s="59">
        <f>IF(COUNTA($A99:$N99)=0,"",IF($B99="Yes",IFERROR($Q99/'Settings'!$B$9,0),0))</f>
        <v/>
      </c>
      <c r="X99" s="60">
        <f>IF(COUNTA($A99:$N99)=0,"",IF($B99="Yes",$W99*'Settings'!$B$10,0))</f>
        <v/>
      </c>
      <c r="Y99" s="60">
        <f>IF(COUNTA($A99:$N99)=0,"",IF($B99="Yes",$Q99*'Settings'!$B$11,0))</f>
        <v/>
      </c>
      <c r="Z99" s="60">
        <f>IF(COUNTA($A99:$N99)=0,"",IF($B99="Yes",$T99*'Settings'!$B$12,0))</f>
        <v/>
      </c>
      <c r="AA99" s="60">
        <f>IF(COUNTA($A99:$N99)=0,"",IF($B99="Yes",$H99*'Settings'!$B$13,0))</f>
        <v/>
      </c>
      <c r="AB99" s="60">
        <f>IF(COUNTA($A99:$N99)=0,"",IF($B99="Yes",SUM($X99:$AA99),0))</f>
        <v/>
      </c>
      <c r="AC99" s="60">
        <f>IF(COUNTA($A99:$N99)=0,"",IF($B99="Yes",$V99-$AB99,0))</f>
        <v/>
      </c>
      <c r="AD99" s="61">
        <f>IF(COUNTA($A99:$N99)=0,"",IF($B99="Yes",IFERROR($AC99/$V99,0),0))</f>
        <v/>
      </c>
      <c r="AE99" s="59">
        <f>IF(COUNTA($A99:$N99)=0,"",IF($B99="Yes",IFERROR($I99/$H99,0),0))</f>
        <v/>
      </c>
      <c r="AF99" s="38">
        <f>IF(COUNTA($A99:$N99)=0,"",IF($B99="Yes",IFERROR($I99/$Q99,0),0))</f>
        <v/>
      </c>
      <c r="AG99" s="39">
        <f>IF(COUNTA($A99:$N99)=0,"",IF($B99&lt;&gt;"Yes","Not Included",IF(OR($U99&gt;'Settings'!$B$14,$J99&gt;'Settings'!$B$17),"Review","Within Capacity")))</f>
        <v/>
      </c>
      <c r="AH99" s="39">
        <f>IF(COUNTA($A99:$N99)=0,"",IF($B99&lt;&gt;"Yes","Not Included",IF($AD99&gt;='Settings'!$B$15,"Meets Target","Below Target")))</f>
        <v/>
      </c>
      <c r="AI99" s="39">
        <f>IF(COUNTA($A99:$N99)=0,"",IF($B99&lt;&gt;"Yes","Exclude",IF($AJ99&lt;&gt;"OK","Complete Inputs",IF($AG99="Review","Review Capacity/Distance",IF($AH99="Below Target","Review Pricing/Costs",IF($AF99&lt;'Settings'!$B$16,"Build Density","Recommended"))))))</f>
        <v/>
      </c>
      <c r="AJ99" s="39">
        <f>IF(COUNTA($A99:$N99)=0,"",IF($B99&lt;&gt;"Yes","Not Required",IF(COUNTIF($A$6:$A$205,$A99)&gt;1,"Duplicate Area ID",IF(OR($A99="",$C99="",$D99="",$E99="",$F99="",$G99="",$H99&lt;=0,$I99&lt;=0,$J99&lt;=0,$K99&lt;0,$L99&lt;=0,$M99="",LEN($D99)&lt;&gt;5,IFERROR(VALUE($D99),-1)&lt;0),"Complete Inputs","OK"))))</f>
        <v/>
      </c>
    </row>
    <row r="100" ht="20" customHeight="1">
      <c r="A100" s="29" t="n"/>
      <c r="B100" s="29" t="n"/>
      <c r="C100" s="29" t="n"/>
      <c r="D100" s="30" t="n"/>
      <c r="E100" s="29" t="n"/>
      <c r="F100" s="29" t="n"/>
      <c r="G100" s="29" t="n"/>
      <c r="H100" s="31" t="n"/>
      <c r="I100" s="31" t="n"/>
      <c r="J100" s="57" t="n"/>
      <c r="K100" s="57" t="n"/>
      <c r="L100" s="58" t="n"/>
      <c r="M100" s="29" t="n"/>
      <c r="N100" s="34" t="n"/>
      <c r="O100" s="59">
        <f>IF(COUNTA($A100:$N100)=0,"",IF($B100="Yes",2*$J100*$H100,0))</f>
        <v/>
      </c>
      <c r="P100" s="59">
        <f>IF(COUNTA($A100:$N100)=0,"",IF($B100="Yes",MAX($I100-$H100,0)*$K100,0))</f>
        <v/>
      </c>
      <c r="Q100" s="59">
        <f>IF(COUNTA($A100:$N100)=0,"",IF($B100="Yes",$O100+$P100,0))</f>
        <v/>
      </c>
      <c r="R100" s="59">
        <f>IF(COUNTA($A100:$N100)=0,"",IF($B100="Yes",IFERROR($Q100/'Settings'!$B$7,0),0))</f>
        <v/>
      </c>
      <c r="S100" s="59">
        <f>IF(COUNTA($A100:$N100)=0,"",IF($B100="Yes",IFERROR($I100*'Settings'!$B$8/60,0),0))</f>
        <v/>
      </c>
      <c r="T100" s="59">
        <f>IF(COUNTA($A100:$N100)=0,"",IF($B100="Yes",$R100+$S100,0))</f>
        <v/>
      </c>
      <c r="U100" s="59">
        <f>IF(COUNTA($A100:$N100)=0,"",IF($B100="Yes",IFERROR($T100/$H100,0),0))</f>
        <v/>
      </c>
      <c r="V100" s="60">
        <f>IF(COUNTA($A100:$N100)=0,"",IF($B100="Yes",$I100*$L100,0))</f>
        <v/>
      </c>
      <c r="W100" s="59">
        <f>IF(COUNTA($A100:$N100)=0,"",IF($B100="Yes",IFERROR($Q100/'Settings'!$B$9,0),0))</f>
        <v/>
      </c>
      <c r="X100" s="60">
        <f>IF(COUNTA($A100:$N100)=0,"",IF($B100="Yes",$W100*'Settings'!$B$10,0))</f>
        <v/>
      </c>
      <c r="Y100" s="60">
        <f>IF(COUNTA($A100:$N100)=0,"",IF($B100="Yes",$Q100*'Settings'!$B$11,0))</f>
        <v/>
      </c>
      <c r="Z100" s="60">
        <f>IF(COUNTA($A100:$N100)=0,"",IF($B100="Yes",$T100*'Settings'!$B$12,0))</f>
        <v/>
      </c>
      <c r="AA100" s="60">
        <f>IF(COUNTA($A100:$N100)=0,"",IF($B100="Yes",$H100*'Settings'!$B$13,0))</f>
        <v/>
      </c>
      <c r="AB100" s="60">
        <f>IF(COUNTA($A100:$N100)=0,"",IF($B100="Yes",SUM($X100:$AA100),0))</f>
        <v/>
      </c>
      <c r="AC100" s="60">
        <f>IF(COUNTA($A100:$N100)=0,"",IF($B100="Yes",$V100-$AB100,0))</f>
        <v/>
      </c>
      <c r="AD100" s="61">
        <f>IF(COUNTA($A100:$N100)=0,"",IF($B100="Yes",IFERROR($AC100/$V100,0),0))</f>
        <v/>
      </c>
      <c r="AE100" s="59">
        <f>IF(COUNTA($A100:$N100)=0,"",IF($B100="Yes",IFERROR($I100/$H100,0),0))</f>
        <v/>
      </c>
      <c r="AF100" s="38">
        <f>IF(COUNTA($A100:$N100)=0,"",IF($B100="Yes",IFERROR($I100/$Q100,0),0))</f>
        <v/>
      </c>
      <c r="AG100" s="39">
        <f>IF(COUNTA($A100:$N100)=0,"",IF($B100&lt;&gt;"Yes","Not Included",IF(OR($U100&gt;'Settings'!$B$14,$J100&gt;'Settings'!$B$17),"Review","Within Capacity")))</f>
        <v/>
      </c>
      <c r="AH100" s="39">
        <f>IF(COUNTA($A100:$N100)=0,"",IF($B100&lt;&gt;"Yes","Not Included",IF($AD100&gt;='Settings'!$B$15,"Meets Target","Below Target")))</f>
        <v/>
      </c>
      <c r="AI100" s="39">
        <f>IF(COUNTA($A100:$N100)=0,"",IF($B100&lt;&gt;"Yes","Exclude",IF($AJ100&lt;&gt;"OK","Complete Inputs",IF($AG100="Review","Review Capacity/Distance",IF($AH100="Below Target","Review Pricing/Costs",IF($AF100&lt;'Settings'!$B$16,"Build Density","Recommended"))))))</f>
        <v/>
      </c>
      <c r="AJ100" s="39">
        <f>IF(COUNTA($A100:$N100)=0,"",IF($B100&lt;&gt;"Yes","Not Required",IF(COUNTIF($A$6:$A$205,$A100)&gt;1,"Duplicate Area ID",IF(OR($A100="",$C100="",$D100="",$E100="",$F100="",$G100="",$H100&lt;=0,$I100&lt;=0,$J100&lt;=0,$K100&lt;0,$L100&lt;=0,$M100="",LEN($D100)&lt;&gt;5,IFERROR(VALUE($D100),-1)&lt;0),"Complete Inputs","OK"))))</f>
        <v/>
      </c>
    </row>
    <row r="101" ht="20" customHeight="1">
      <c r="A101" s="29" t="n"/>
      <c r="B101" s="29" t="n"/>
      <c r="C101" s="29" t="n"/>
      <c r="D101" s="30" t="n"/>
      <c r="E101" s="29" t="n"/>
      <c r="F101" s="29" t="n"/>
      <c r="G101" s="29" t="n"/>
      <c r="H101" s="31" t="n"/>
      <c r="I101" s="31" t="n"/>
      <c r="J101" s="57" t="n"/>
      <c r="K101" s="57" t="n"/>
      <c r="L101" s="58" t="n"/>
      <c r="M101" s="29" t="n"/>
      <c r="N101" s="34" t="n"/>
      <c r="O101" s="59">
        <f>IF(COUNTA($A101:$N101)=0,"",IF($B101="Yes",2*$J101*$H101,0))</f>
        <v/>
      </c>
      <c r="P101" s="59">
        <f>IF(COUNTA($A101:$N101)=0,"",IF($B101="Yes",MAX($I101-$H101,0)*$K101,0))</f>
        <v/>
      </c>
      <c r="Q101" s="59">
        <f>IF(COUNTA($A101:$N101)=0,"",IF($B101="Yes",$O101+$P101,0))</f>
        <v/>
      </c>
      <c r="R101" s="59">
        <f>IF(COUNTA($A101:$N101)=0,"",IF($B101="Yes",IFERROR($Q101/'Settings'!$B$7,0),0))</f>
        <v/>
      </c>
      <c r="S101" s="59">
        <f>IF(COUNTA($A101:$N101)=0,"",IF($B101="Yes",IFERROR($I101*'Settings'!$B$8/60,0),0))</f>
        <v/>
      </c>
      <c r="T101" s="59">
        <f>IF(COUNTA($A101:$N101)=0,"",IF($B101="Yes",$R101+$S101,0))</f>
        <v/>
      </c>
      <c r="U101" s="59">
        <f>IF(COUNTA($A101:$N101)=0,"",IF($B101="Yes",IFERROR($T101/$H101,0),0))</f>
        <v/>
      </c>
      <c r="V101" s="60">
        <f>IF(COUNTA($A101:$N101)=0,"",IF($B101="Yes",$I101*$L101,0))</f>
        <v/>
      </c>
      <c r="W101" s="59">
        <f>IF(COUNTA($A101:$N101)=0,"",IF($B101="Yes",IFERROR($Q101/'Settings'!$B$9,0),0))</f>
        <v/>
      </c>
      <c r="X101" s="60">
        <f>IF(COUNTA($A101:$N101)=0,"",IF($B101="Yes",$W101*'Settings'!$B$10,0))</f>
        <v/>
      </c>
      <c r="Y101" s="60">
        <f>IF(COUNTA($A101:$N101)=0,"",IF($B101="Yes",$Q101*'Settings'!$B$11,0))</f>
        <v/>
      </c>
      <c r="Z101" s="60">
        <f>IF(COUNTA($A101:$N101)=0,"",IF($B101="Yes",$T101*'Settings'!$B$12,0))</f>
        <v/>
      </c>
      <c r="AA101" s="60">
        <f>IF(COUNTA($A101:$N101)=0,"",IF($B101="Yes",$H101*'Settings'!$B$13,0))</f>
        <v/>
      </c>
      <c r="AB101" s="60">
        <f>IF(COUNTA($A101:$N101)=0,"",IF($B101="Yes",SUM($X101:$AA101),0))</f>
        <v/>
      </c>
      <c r="AC101" s="60">
        <f>IF(COUNTA($A101:$N101)=0,"",IF($B101="Yes",$V101-$AB101,0))</f>
        <v/>
      </c>
      <c r="AD101" s="61">
        <f>IF(COUNTA($A101:$N101)=0,"",IF($B101="Yes",IFERROR($AC101/$V101,0),0))</f>
        <v/>
      </c>
      <c r="AE101" s="59">
        <f>IF(COUNTA($A101:$N101)=0,"",IF($B101="Yes",IFERROR($I101/$H101,0),0))</f>
        <v/>
      </c>
      <c r="AF101" s="38">
        <f>IF(COUNTA($A101:$N101)=0,"",IF($B101="Yes",IFERROR($I101/$Q101,0),0))</f>
        <v/>
      </c>
      <c r="AG101" s="39">
        <f>IF(COUNTA($A101:$N101)=0,"",IF($B101&lt;&gt;"Yes","Not Included",IF(OR($U101&gt;'Settings'!$B$14,$J101&gt;'Settings'!$B$17),"Review","Within Capacity")))</f>
        <v/>
      </c>
      <c r="AH101" s="39">
        <f>IF(COUNTA($A101:$N101)=0,"",IF($B101&lt;&gt;"Yes","Not Included",IF($AD101&gt;='Settings'!$B$15,"Meets Target","Below Target")))</f>
        <v/>
      </c>
      <c r="AI101" s="39">
        <f>IF(COUNTA($A101:$N101)=0,"",IF($B101&lt;&gt;"Yes","Exclude",IF($AJ101&lt;&gt;"OK","Complete Inputs",IF($AG101="Review","Review Capacity/Distance",IF($AH101="Below Target","Review Pricing/Costs",IF($AF101&lt;'Settings'!$B$16,"Build Density","Recommended"))))))</f>
        <v/>
      </c>
      <c r="AJ101" s="39">
        <f>IF(COUNTA($A101:$N101)=0,"",IF($B101&lt;&gt;"Yes","Not Required",IF(COUNTIF($A$6:$A$205,$A101)&gt;1,"Duplicate Area ID",IF(OR($A101="",$C101="",$D101="",$E101="",$F101="",$G101="",$H101&lt;=0,$I101&lt;=0,$J101&lt;=0,$K101&lt;0,$L101&lt;=0,$M101="",LEN($D101)&lt;&gt;5,IFERROR(VALUE($D101),-1)&lt;0),"Complete Inputs","OK"))))</f>
        <v/>
      </c>
    </row>
    <row r="102" ht="20" customHeight="1">
      <c r="A102" s="29" t="n"/>
      <c r="B102" s="29" t="n"/>
      <c r="C102" s="29" t="n"/>
      <c r="D102" s="30" t="n"/>
      <c r="E102" s="29" t="n"/>
      <c r="F102" s="29" t="n"/>
      <c r="G102" s="29" t="n"/>
      <c r="H102" s="31" t="n"/>
      <c r="I102" s="31" t="n"/>
      <c r="J102" s="57" t="n"/>
      <c r="K102" s="57" t="n"/>
      <c r="L102" s="58" t="n"/>
      <c r="M102" s="29" t="n"/>
      <c r="N102" s="34" t="n"/>
      <c r="O102" s="59">
        <f>IF(COUNTA($A102:$N102)=0,"",IF($B102="Yes",2*$J102*$H102,0))</f>
        <v/>
      </c>
      <c r="P102" s="59">
        <f>IF(COUNTA($A102:$N102)=0,"",IF($B102="Yes",MAX($I102-$H102,0)*$K102,0))</f>
        <v/>
      </c>
      <c r="Q102" s="59">
        <f>IF(COUNTA($A102:$N102)=0,"",IF($B102="Yes",$O102+$P102,0))</f>
        <v/>
      </c>
      <c r="R102" s="59">
        <f>IF(COUNTA($A102:$N102)=0,"",IF($B102="Yes",IFERROR($Q102/'Settings'!$B$7,0),0))</f>
        <v/>
      </c>
      <c r="S102" s="59">
        <f>IF(COUNTA($A102:$N102)=0,"",IF($B102="Yes",IFERROR($I102*'Settings'!$B$8/60,0),0))</f>
        <v/>
      </c>
      <c r="T102" s="59">
        <f>IF(COUNTA($A102:$N102)=0,"",IF($B102="Yes",$R102+$S102,0))</f>
        <v/>
      </c>
      <c r="U102" s="59">
        <f>IF(COUNTA($A102:$N102)=0,"",IF($B102="Yes",IFERROR($T102/$H102,0),0))</f>
        <v/>
      </c>
      <c r="V102" s="60">
        <f>IF(COUNTA($A102:$N102)=0,"",IF($B102="Yes",$I102*$L102,0))</f>
        <v/>
      </c>
      <c r="W102" s="59">
        <f>IF(COUNTA($A102:$N102)=0,"",IF($B102="Yes",IFERROR($Q102/'Settings'!$B$9,0),0))</f>
        <v/>
      </c>
      <c r="X102" s="60">
        <f>IF(COUNTA($A102:$N102)=0,"",IF($B102="Yes",$W102*'Settings'!$B$10,0))</f>
        <v/>
      </c>
      <c r="Y102" s="60">
        <f>IF(COUNTA($A102:$N102)=0,"",IF($B102="Yes",$Q102*'Settings'!$B$11,0))</f>
        <v/>
      </c>
      <c r="Z102" s="60">
        <f>IF(COUNTA($A102:$N102)=0,"",IF($B102="Yes",$T102*'Settings'!$B$12,0))</f>
        <v/>
      </c>
      <c r="AA102" s="60">
        <f>IF(COUNTA($A102:$N102)=0,"",IF($B102="Yes",$H102*'Settings'!$B$13,0))</f>
        <v/>
      </c>
      <c r="AB102" s="60">
        <f>IF(COUNTA($A102:$N102)=0,"",IF($B102="Yes",SUM($X102:$AA102),0))</f>
        <v/>
      </c>
      <c r="AC102" s="60">
        <f>IF(COUNTA($A102:$N102)=0,"",IF($B102="Yes",$V102-$AB102,0))</f>
        <v/>
      </c>
      <c r="AD102" s="61">
        <f>IF(COUNTA($A102:$N102)=0,"",IF($B102="Yes",IFERROR($AC102/$V102,0),0))</f>
        <v/>
      </c>
      <c r="AE102" s="59">
        <f>IF(COUNTA($A102:$N102)=0,"",IF($B102="Yes",IFERROR($I102/$H102,0),0))</f>
        <v/>
      </c>
      <c r="AF102" s="38">
        <f>IF(COUNTA($A102:$N102)=0,"",IF($B102="Yes",IFERROR($I102/$Q102,0),0))</f>
        <v/>
      </c>
      <c r="AG102" s="39">
        <f>IF(COUNTA($A102:$N102)=0,"",IF($B102&lt;&gt;"Yes","Not Included",IF(OR($U102&gt;'Settings'!$B$14,$J102&gt;'Settings'!$B$17),"Review","Within Capacity")))</f>
        <v/>
      </c>
      <c r="AH102" s="39">
        <f>IF(COUNTA($A102:$N102)=0,"",IF($B102&lt;&gt;"Yes","Not Included",IF($AD102&gt;='Settings'!$B$15,"Meets Target","Below Target")))</f>
        <v/>
      </c>
      <c r="AI102" s="39">
        <f>IF(COUNTA($A102:$N102)=0,"",IF($B102&lt;&gt;"Yes","Exclude",IF($AJ102&lt;&gt;"OK","Complete Inputs",IF($AG102="Review","Review Capacity/Distance",IF($AH102="Below Target","Review Pricing/Costs",IF($AF102&lt;'Settings'!$B$16,"Build Density","Recommended"))))))</f>
        <v/>
      </c>
      <c r="AJ102" s="39">
        <f>IF(COUNTA($A102:$N102)=0,"",IF($B102&lt;&gt;"Yes","Not Required",IF(COUNTIF($A$6:$A$205,$A102)&gt;1,"Duplicate Area ID",IF(OR($A102="",$C102="",$D102="",$E102="",$F102="",$G102="",$H102&lt;=0,$I102&lt;=0,$J102&lt;=0,$K102&lt;0,$L102&lt;=0,$M102="",LEN($D102)&lt;&gt;5,IFERROR(VALUE($D102),-1)&lt;0),"Complete Inputs","OK"))))</f>
        <v/>
      </c>
    </row>
    <row r="103" ht="20" customHeight="1">
      <c r="A103" s="29" t="n"/>
      <c r="B103" s="29" t="n"/>
      <c r="C103" s="29" t="n"/>
      <c r="D103" s="30" t="n"/>
      <c r="E103" s="29" t="n"/>
      <c r="F103" s="29" t="n"/>
      <c r="G103" s="29" t="n"/>
      <c r="H103" s="31" t="n"/>
      <c r="I103" s="31" t="n"/>
      <c r="J103" s="57" t="n"/>
      <c r="K103" s="57" t="n"/>
      <c r="L103" s="58" t="n"/>
      <c r="M103" s="29" t="n"/>
      <c r="N103" s="34" t="n"/>
      <c r="O103" s="59">
        <f>IF(COUNTA($A103:$N103)=0,"",IF($B103="Yes",2*$J103*$H103,0))</f>
        <v/>
      </c>
      <c r="P103" s="59">
        <f>IF(COUNTA($A103:$N103)=0,"",IF($B103="Yes",MAX($I103-$H103,0)*$K103,0))</f>
        <v/>
      </c>
      <c r="Q103" s="59">
        <f>IF(COUNTA($A103:$N103)=0,"",IF($B103="Yes",$O103+$P103,0))</f>
        <v/>
      </c>
      <c r="R103" s="59">
        <f>IF(COUNTA($A103:$N103)=0,"",IF($B103="Yes",IFERROR($Q103/'Settings'!$B$7,0),0))</f>
        <v/>
      </c>
      <c r="S103" s="59">
        <f>IF(COUNTA($A103:$N103)=0,"",IF($B103="Yes",IFERROR($I103*'Settings'!$B$8/60,0),0))</f>
        <v/>
      </c>
      <c r="T103" s="59">
        <f>IF(COUNTA($A103:$N103)=0,"",IF($B103="Yes",$R103+$S103,0))</f>
        <v/>
      </c>
      <c r="U103" s="59">
        <f>IF(COUNTA($A103:$N103)=0,"",IF($B103="Yes",IFERROR($T103/$H103,0),0))</f>
        <v/>
      </c>
      <c r="V103" s="60">
        <f>IF(COUNTA($A103:$N103)=0,"",IF($B103="Yes",$I103*$L103,0))</f>
        <v/>
      </c>
      <c r="W103" s="59">
        <f>IF(COUNTA($A103:$N103)=0,"",IF($B103="Yes",IFERROR($Q103/'Settings'!$B$9,0),0))</f>
        <v/>
      </c>
      <c r="X103" s="60">
        <f>IF(COUNTA($A103:$N103)=0,"",IF($B103="Yes",$W103*'Settings'!$B$10,0))</f>
        <v/>
      </c>
      <c r="Y103" s="60">
        <f>IF(COUNTA($A103:$N103)=0,"",IF($B103="Yes",$Q103*'Settings'!$B$11,0))</f>
        <v/>
      </c>
      <c r="Z103" s="60">
        <f>IF(COUNTA($A103:$N103)=0,"",IF($B103="Yes",$T103*'Settings'!$B$12,0))</f>
        <v/>
      </c>
      <c r="AA103" s="60">
        <f>IF(COUNTA($A103:$N103)=0,"",IF($B103="Yes",$H103*'Settings'!$B$13,0))</f>
        <v/>
      </c>
      <c r="AB103" s="60">
        <f>IF(COUNTA($A103:$N103)=0,"",IF($B103="Yes",SUM($X103:$AA103),0))</f>
        <v/>
      </c>
      <c r="AC103" s="60">
        <f>IF(COUNTA($A103:$N103)=0,"",IF($B103="Yes",$V103-$AB103,0))</f>
        <v/>
      </c>
      <c r="AD103" s="61">
        <f>IF(COUNTA($A103:$N103)=0,"",IF($B103="Yes",IFERROR($AC103/$V103,0),0))</f>
        <v/>
      </c>
      <c r="AE103" s="59">
        <f>IF(COUNTA($A103:$N103)=0,"",IF($B103="Yes",IFERROR($I103/$H103,0),0))</f>
        <v/>
      </c>
      <c r="AF103" s="38">
        <f>IF(COUNTA($A103:$N103)=0,"",IF($B103="Yes",IFERROR($I103/$Q103,0),0))</f>
        <v/>
      </c>
      <c r="AG103" s="39">
        <f>IF(COUNTA($A103:$N103)=0,"",IF($B103&lt;&gt;"Yes","Not Included",IF(OR($U103&gt;'Settings'!$B$14,$J103&gt;'Settings'!$B$17),"Review","Within Capacity")))</f>
        <v/>
      </c>
      <c r="AH103" s="39">
        <f>IF(COUNTA($A103:$N103)=0,"",IF($B103&lt;&gt;"Yes","Not Included",IF($AD103&gt;='Settings'!$B$15,"Meets Target","Below Target")))</f>
        <v/>
      </c>
      <c r="AI103" s="39">
        <f>IF(COUNTA($A103:$N103)=0,"",IF($B103&lt;&gt;"Yes","Exclude",IF($AJ103&lt;&gt;"OK","Complete Inputs",IF($AG103="Review","Review Capacity/Distance",IF($AH103="Below Target","Review Pricing/Costs",IF($AF103&lt;'Settings'!$B$16,"Build Density","Recommended"))))))</f>
        <v/>
      </c>
      <c r="AJ103" s="39">
        <f>IF(COUNTA($A103:$N103)=0,"",IF($B103&lt;&gt;"Yes","Not Required",IF(COUNTIF($A$6:$A$205,$A103)&gt;1,"Duplicate Area ID",IF(OR($A103="",$C103="",$D103="",$E103="",$F103="",$G103="",$H103&lt;=0,$I103&lt;=0,$J103&lt;=0,$K103&lt;0,$L103&lt;=0,$M103="",LEN($D103)&lt;&gt;5,IFERROR(VALUE($D103),-1)&lt;0),"Complete Inputs","OK"))))</f>
        <v/>
      </c>
    </row>
    <row r="104" ht="20" customHeight="1">
      <c r="A104" s="29" t="n"/>
      <c r="B104" s="29" t="n"/>
      <c r="C104" s="29" t="n"/>
      <c r="D104" s="30" t="n"/>
      <c r="E104" s="29" t="n"/>
      <c r="F104" s="29" t="n"/>
      <c r="G104" s="29" t="n"/>
      <c r="H104" s="31" t="n"/>
      <c r="I104" s="31" t="n"/>
      <c r="J104" s="57" t="n"/>
      <c r="K104" s="57" t="n"/>
      <c r="L104" s="58" t="n"/>
      <c r="M104" s="29" t="n"/>
      <c r="N104" s="34" t="n"/>
      <c r="O104" s="59">
        <f>IF(COUNTA($A104:$N104)=0,"",IF($B104="Yes",2*$J104*$H104,0))</f>
        <v/>
      </c>
      <c r="P104" s="59">
        <f>IF(COUNTA($A104:$N104)=0,"",IF($B104="Yes",MAX($I104-$H104,0)*$K104,0))</f>
        <v/>
      </c>
      <c r="Q104" s="59">
        <f>IF(COUNTA($A104:$N104)=0,"",IF($B104="Yes",$O104+$P104,0))</f>
        <v/>
      </c>
      <c r="R104" s="59">
        <f>IF(COUNTA($A104:$N104)=0,"",IF($B104="Yes",IFERROR($Q104/'Settings'!$B$7,0),0))</f>
        <v/>
      </c>
      <c r="S104" s="59">
        <f>IF(COUNTA($A104:$N104)=0,"",IF($B104="Yes",IFERROR($I104*'Settings'!$B$8/60,0),0))</f>
        <v/>
      </c>
      <c r="T104" s="59">
        <f>IF(COUNTA($A104:$N104)=0,"",IF($B104="Yes",$R104+$S104,0))</f>
        <v/>
      </c>
      <c r="U104" s="59">
        <f>IF(COUNTA($A104:$N104)=0,"",IF($B104="Yes",IFERROR($T104/$H104,0),0))</f>
        <v/>
      </c>
      <c r="V104" s="60">
        <f>IF(COUNTA($A104:$N104)=0,"",IF($B104="Yes",$I104*$L104,0))</f>
        <v/>
      </c>
      <c r="W104" s="59">
        <f>IF(COUNTA($A104:$N104)=0,"",IF($B104="Yes",IFERROR($Q104/'Settings'!$B$9,0),0))</f>
        <v/>
      </c>
      <c r="X104" s="60">
        <f>IF(COUNTA($A104:$N104)=0,"",IF($B104="Yes",$W104*'Settings'!$B$10,0))</f>
        <v/>
      </c>
      <c r="Y104" s="60">
        <f>IF(COUNTA($A104:$N104)=0,"",IF($B104="Yes",$Q104*'Settings'!$B$11,0))</f>
        <v/>
      </c>
      <c r="Z104" s="60">
        <f>IF(COUNTA($A104:$N104)=0,"",IF($B104="Yes",$T104*'Settings'!$B$12,0))</f>
        <v/>
      </c>
      <c r="AA104" s="60">
        <f>IF(COUNTA($A104:$N104)=0,"",IF($B104="Yes",$H104*'Settings'!$B$13,0))</f>
        <v/>
      </c>
      <c r="AB104" s="60">
        <f>IF(COUNTA($A104:$N104)=0,"",IF($B104="Yes",SUM($X104:$AA104),0))</f>
        <v/>
      </c>
      <c r="AC104" s="60">
        <f>IF(COUNTA($A104:$N104)=0,"",IF($B104="Yes",$V104-$AB104,0))</f>
        <v/>
      </c>
      <c r="AD104" s="61">
        <f>IF(COUNTA($A104:$N104)=0,"",IF($B104="Yes",IFERROR($AC104/$V104,0),0))</f>
        <v/>
      </c>
      <c r="AE104" s="59">
        <f>IF(COUNTA($A104:$N104)=0,"",IF($B104="Yes",IFERROR($I104/$H104,0),0))</f>
        <v/>
      </c>
      <c r="AF104" s="38">
        <f>IF(COUNTA($A104:$N104)=0,"",IF($B104="Yes",IFERROR($I104/$Q104,0),0))</f>
        <v/>
      </c>
      <c r="AG104" s="39">
        <f>IF(COUNTA($A104:$N104)=0,"",IF($B104&lt;&gt;"Yes","Not Included",IF(OR($U104&gt;'Settings'!$B$14,$J104&gt;'Settings'!$B$17),"Review","Within Capacity")))</f>
        <v/>
      </c>
      <c r="AH104" s="39">
        <f>IF(COUNTA($A104:$N104)=0,"",IF($B104&lt;&gt;"Yes","Not Included",IF($AD104&gt;='Settings'!$B$15,"Meets Target","Below Target")))</f>
        <v/>
      </c>
      <c r="AI104" s="39">
        <f>IF(COUNTA($A104:$N104)=0,"",IF($B104&lt;&gt;"Yes","Exclude",IF($AJ104&lt;&gt;"OK","Complete Inputs",IF($AG104="Review","Review Capacity/Distance",IF($AH104="Below Target","Review Pricing/Costs",IF($AF104&lt;'Settings'!$B$16,"Build Density","Recommended"))))))</f>
        <v/>
      </c>
      <c r="AJ104" s="39">
        <f>IF(COUNTA($A104:$N104)=0,"",IF($B104&lt;&gt;"Yes","Not Required",IF(COUNTIF($A$6:$A$205,$A104)&gt;1,"Duplicate Area ID",IF(OR($A104="",$C104="",$D104="",$E104="",$F104="",$G104="",$H104&lt;=0,$I104&lt;=0,$J104&lt;=0,$K104&lt;0,$L104&lt;=0,$M104="",LEN($D104)&lt;&gt;5,IFERROR(VALUE($D104),-1)&lt;0),"Complete Inputs","OK"))))</f>
        <v/>
      </c>
    </row>
    <row r="105" ht="20" customHeight="1">
      <c r="A105" s="29" t="n"/>
      <c r="B105" s="29" t="n"/>
      <c r="C105" s="29" t="n"/>
      <c r="D105" s="30" t="n"/>
      <c r="E105" s="29" t="n"/>
      <c r="F105" s="29" t="n"/>
      <c r="G105" s="29" t="n"/>
      <c r="H105" s="31" t="n"/>
      <c r="I105" s="31" t="n"/>
      <c r="J105" s="57" t="n"/>
      <c r="K105" s="57" t="n"/>
      <c r="L105" s="58" t="n"/>
      <c r="M105" s="29" t="n"/>
      <c r="N105" s="34" t="n"/>
      <c r="O105" s="59">
        <f>IF(COUNTA($A105:$N105)=0,"",IF($B105="Yes",2*$J105*$H105,0))</f>
        <v/>
      </c>
      <c r="P105" s="59">
        <f>IF(COUNTA($A105:$N105)=0,"",IF($B105="Yes",MAX($I105-$H105,0)*$K105,0))</f>
        <v/>
      </c>
      <c r="Q105" s="59">
        <f>IF(COUNTA($A105:$N105)=0,"",IF($B105="Yes",$O105+$P105,0))</f>
        <v/>
      </c>
      <c r="R105" s="59">
        <f>IF(COUNTA($A105:$N105)=0,"",IF($B105="Yes",IFERROR($Q105/'Settings'!$B$7,0),0))</f>
        <v/>
      </c>
      <c r="S105" s="59">
        <f>IF(COUNTA($A105:$N105)=0,"",IF($B105="Yes",IFERROR($I105*'Settings'!$B$8/60,0),0))</f>
        <v/>
      </c>
      <c r="T105" s="59">
        <f>IF(COUNTA($A105:$N105)=0,"",IF($B105="Yes",$R105+$S105,0))</f>
        <v/>
      </c>
      <c r="U105" s="59">
        <f>IF(COUNTA($A105:$N105)=0,"",IF($B105="Yes",IFERROR($T105/$H105,0),0))</f>
        <v/>
      </c>
      <c r="V105" s="60">
        <f>IF(COUNTA($A105:$N105)=0,"",IF($B105="Yes",$I105*$L105,0))</f>
        <v/>
      </c>
      <c r="W105" s="59">
        <f>IF(COUNTA($A105:$N105)=0,"",IF($B105="Yes",IFERROR($Q105/'Settings'!$B$9,0),0))</f>
        <v/>
      </c>
      <c r="X105" s="60">
        <f>IF(COUNTA($A105:$N105)=0,"",IF($B105="Yes",$W105*'Settings'!$B$10,0))</f>
        <v/>
      </c>
      <c r="Y105" s="60">
        <f>IF(COUNTA($A105:$N105)=0,"",IF($B105="Yes",$Q105*'Settings'!$B$11,0))</f>
        <v/>
      </c>
      <c r="Z105" s="60">
        <f>IF(COUNTA($A105:$N105)=0,"",IF($B105="Yes",$T105*'Settings'!$B$12,0))</f>
        <v/>
      </c>
      <c r="AA105" s="60">
        <f>IF(COUNTA($A105:$N105)=0,"",IF($B105="Yes",$H105*'Settings'!$B$13,0))</f>
        <v/>
      </c>
      <c r="AB105" s="60">
        <f>IF(COUNTA($A105:$N105)=0,"",IF($B105="Yes",SUM($X105:$AA105),0))</f>
        <v/>
      </c>
      <c r="AC105" s="60">
        <f>IF(COUNTA($A105:$N105)=0,"",IF($B105="Yes",$V105-$AB105,0))</f>
        <v/>
      </c>
      <c r="AD105" s="61">
        <f>IF(COUNTA($A105:$N105)=0,"",IF($B105="Yes",IFERROR($AC105/$V105,0),0))</f>
        <v/>
      </c>
      <c r="AE105" s="59">
        <f>IF(COUNTA($A105:$N105)=0,"",IF($B105="Yes",IFERROR($I105/$H105,0),0))</f>
        <v/>
      </c>
      <c r="AF105" s="38">
        <f>IF(COUNTA($A105:$N105)=0,"",IF($B105="Yes",IFERROR($I105/$Q105,0),0))</f>
        <v/>
      </c>
      <c r="AG105" s="39">
        <f>IF(COUNTA($A105:$N105)=0,"",IF($B105&lt;&gt;"Yes","Not Included",IF(OR($U105&gt;'Settings'!$B$14,$J105&gt;'Settings'!$B$17),"Review","Within Capacity")))</f>
        <v/>
      </c>
      <c r="AH105" s="39">
        <f>IF(COUNTA($A105:$N105)=0,"",IF($B105&lt;&gt;"Yes","Not Included",IF($AD105&gt;='Settings'!$B$15,"Meets Target","Below Target")))</f>
        <v/>
      </c>
      <c r="AI105" s="39">
        <f>IF(COUNTA($A105:$N105)=0,"",IF($B105&lt;&gt;"Yes","Exclude",IF($AJ105&lt;&gt;"OK","Complete Inputs",IF($AG105="Review","Review Capacity/Distance",IF($AH105="Below Target","Review Pricing/Costs",IF($AF105&lt;'Settings'!$B$16,"Build Density","Recommended"))))))</f>
        <v/>
      </c>
      <c r="AJ105" s="39">
        <f>IF(COUNTA($A105:$N105)=0,"",IF($B105&lt;&gt;"Yes","Not Required",IF(COUNTIF($A$6:$A$205,$A105)&gt;1,"Duplicate Area ID",IF(OR($A105="",$C105="",$D105="",$E105="",$F105="",$G105="",$H105&lt;=0,$I105&lt;=0,$J105&lt;=0,$K105&lt;0,$L105&lt;=0,$M105="",LEN($D105)&lt;&gt;5,IFERROR(VALUE($D105),-1)&lt;0),"Complete Inputs","OK"))))</f>
        <v/>
      </c>
    </row>
    <row r="106" ht="20" customHeight="1">
      <c r="A106" s="29" t="n"/>
      <c r="B106" s="29" t="n"/>
      <c r="C106" s="29" t="n"/>
      <c r="D106" s="30" t="n"/>
      <c r="E106" s="29" t="n"/>
      <c r="F106" s="29" t="n"/>
      <c r="G106" s="29" t="n"/>
      <c r="H106" s="31" t="n"/>
      <c r="I106" s="31" t="n"/>
      <c r="J106" s="57" t="n"/>
      <c r="K106" s="57" t="n"/>
      <c r="L106" s="58" t="n"/>
      <c r="M106" s="29" t="n"/>
      <c r="N106" s="34" t="n"/>
      <c r="O106" s="59">
        <f>IF(COUNTA($A106:$N106)=0,"",IF($B106="Yes",2*$J106*$H106,0))</f>
        <v/>
      </c>
      <c r="P106" s="59">
        <f>IF(COUNTA($A106:$N106)=0,"",IF($B106="Yes",MAX($I106-$H106,0)*$K106,0))</f>
        <v/>
      </c>
      <c r="Q106" s="59">
        <f>IF(COUNTA($A106:$N106)=0,"",IF($B106="Yes",$O106+$P106,0))</f>
        <v/>
      </c>
      <c r="R106" s="59">
        <f>IF(COUNTA($A106:$N106)=0,"",IF($B106="Yes",IFERROR($Q106/'Settings'!$B$7,0),0))</f>
        <v/>
      </c>
      <c r="S106" s="59">
        <f>IF(COUNTA($A106:$N106)=0,"",IF($B106="Yes",IFERROR($I106*'Settings'!$B$8/60,0),0))</f>
        <v/>
      </c>
      <c r="T106" s="59">
        <f>IF(COUNTA($A106:$N106)=0,"",IF($B106="Yes",$R106+$S106,0))</f>
        <v/>
      </c>
      <c r="U106" s="59">
        <f>IF(COUNTA($A106:$N106)=0,"",IF($B106="Yes",IFERROR($T106/$H106,0),0))</f>
        <v/>
      </c>
      <c r="V106" s="60">
        <f>IF(COUNTA($A106:$N106)=0,"",IF($B106="Yes",$I106*$L106,0))</f>
        <v/>
      </c>
      <c r="W106" s="59">
        <f>IF(COUNTA($A106:$N106)=0,"",IF($B106="Yes",IFERROR($Q106/'Settings'!$B$9,0),0))</f>
        <v/>
      </c>
      <c r="X106" s="60">
        <f>IF(COUNTA($A106:$N106)=0,"",IF($B106="Yes",$W106*'Settings'!$B$10,0))</f>
        <v/>
      </c>
      <c r="Y106" s="60">
        <f>IF(COUNTA($A106:$N106)=0,"",IF($B106="Yes",$Q106*'Settings'!$B$11,0))</f>
        <v/>
      </c>
      <c r="Z106" s="60">
        <f>IF(COUNTA($A106:$N106)=0,"",IF($B106="Yes",$T106*'Settings'!$B$12,0))</f>
        <v/>
      </c>
      <c r="AA106" s="60">
        <f>IF(COUNTA($A106:$N106)=0,"",IF($B106="Yes",$H106*'Settings'!$B$13,0))</f>
        <v/>
      </c>
      <c r="AB106" s="60">
        <f>IF(COUNTA($A106:$N106)=0,"",IF($B106="Yes",SUM($X106:$AA106),0))</f>
        <v/>
      </c>
      <c r="AC106" s="60">
        <f>IF(COUNTA($A106:$N106)=0,"",IF($B106="Yes",$V106-$AB106,0))</f>
        <v/>
      </c>
      <c r="AD106" s="61">
        <f>IF(COUNTA($A106:$N106)=0,"",IF($B106="Yes",IFERROR($AC106/$V106,0),0))</f>
        <v/>
      </c>
      <c r="AE106" s="59">
        <f>IF(COUNTA($A106:$N106)=0,"",IF($B106="Yes",IFERROR($I106/$H106,0),0))</f>
        <v/>
      </c>
      <c r="AF106" s="38">
        <f>IF(COUNTA($A106:$N106)=0,"",IF($B106="Yes",IFERROR($I106/$Q106,0),0))</f>
        <v/>
      </c>
      <c r="AG106" s="39">
        <f>IF(COUNTA($A106:$N106)=0,"",IF($B106&lt;&gt;"Yes","Not Included",IF(OR($U106&gt;'Settings'!$B$14,$J106&gt;'Settings'!$B$17),"Review","Within Capacity")))</f>
        <v/>
      </c>
      <c r="AH106" s="39">
        <f>IF(COUNTA($A106:$N106)=0,"",IF($B106&lt;&gt;"Yes","Not Included",IF($AD106&gt;='Settings'!$B$15,"Meets Target","Below Target")))</f>
        <v/>
      </c>
      <c r="AI106" s="39">
        <f>IF(COUNTA($A106:$N106)=0,"",IF($B106&lt;&gt;"Yes","Exclude",IF($AJ106&lt;&gt;"OK","Complete Inputs",IF($AG106="Review","Review Capacity/Distance",IF($AH106="Below Target","Review Pricing/Costs",IF($AF106&lt;'Settings'!$B$16,"Build Density","Recommended"))))))</f>
        <v/>
      </c>
      <c r="AJ106" s="39">
        <f>IF(COUNTA($A106:$N106)=0,"",IF($B106&lt;&gt;"Yes","Not Required",IF(COUNTIF($A$6:$A$205,$A106)&gt;1,"Duplicate Area ID",IF(OR($A106="",$C106="",$D106="",$E106="",$F106="",$G106="",$H106&lt;=0,$I106&lt;=0,$J106&lt;=0,$K106&lt;0,$L106&lt;=0,$M106="",LEN($D106)&lt;&gt;5,IFERROR(VALUE($D106),-1)&lt;0),"Complete Inputs","OK"))))</f>
        <v/>
      </c>
    </row>
    <row r="107" ht="20" customHeight="1">
      <c r="A107" s="29" t="n"/>
      <c r="B107" s="29" t="n"/>
      <c r="C107" s="29" t="n"/>
      <c r="D107" s="30" t="n"/>
      <c r="E107" s="29" t="n"/>
      <c r="F107" s="29" t="n"/>
      <c r="G107" s="29" t="n"/>
      <c r="H107" s="31" t="n"/>
      <c r="I107" s="31" t="n"/>
      <c r="J107" s="57" t="n"/>
      <c r="K107" s="57" t="n"/>
      <c r="L107" s="58" t="n"/>
      <c r="M107" s="29" t="n"/>
      <c r="N107" s="34" t="n"/>
      <c r="O107" s="59">
        <f>IF(COUNTA($A107:$N107)=0,"",IF($B107="Yes",2*$J107*$H107,0))</f>
        <v/>
      </c>
      <c r="P107" s="59">
        <f>IF(COUNTA($A107:$N107)=0,"",IF($B107="Yes",MAX($I107-$H107,0)*$K107,0))</f>
        <v/>
      </c>
      <c r="Q107" s="59">
        <f>IF(COUNTA($A107:$N107)=0,"",IF($B107="Yes",$O107+$P107,0))</f>
        <v/>
      </c>
      <c r="R107" s="59">
        <f>IF(COUNTA($A107:$N107)=0,"",IF($B107="Yes",IFERROR($Q107/'Settings'!$B$7,0),0))</f>
        <v/>
      </c>
      <c r="S107" s="59">
        <f>IF(COUNTA($A107:$N107)=0,"",IF($B107="Yes",IFERROR($I107*'Settings'!$B$8/60,0),0))</f>
        <v/>
      </c>
      <c r="T107" s="59">
        <f>IF(COUNTA($A107:$N107)=0,"",IF($B107="Yes",$R107+$S107,0))</f>
        <v/>
      </c>
      <c r="U107" s="59">
        <f>IF(COUNTA($A107:$N107)=0,"",IF($B107="Yes",IFERROR($T107/$H107,0),0))</f>
        <v/>
      </c>
      <c r="V107" s="60">
        <f>IF(COUNTA($A107:$N107)=0,"",IF($B107="Yes",$I107*$L107,0))</f>
        <v/>
      </c>
      <c r="W107" s="59">
        <f>IF(COUNTA($A107:$N107)=0,"",IF($B107="Yes",IFERROR($Q107/'Settings'!$B$9,0),0))</f>
        <v/>
      </c>
      <c r="X107" s="60">
        <f>IF(COUNTA($A107:$N107)=0,"",IF($B107="Yes",$W107*'Settings'!$B$10,0))</f>
        <v/>
      </c>
      <c r="Y107" s="60">
        <f>IF(COUNTA($A107:$N107)=0,"",IF($B107="Yes",$Q107*'Settings'!$B$11,0))</f>
        <v/>
      </c>
      <c r="Z107" s="60">
        <f>IF(COUNTA($A107:$N107)=0,"",IF($B107="Yes",$T107*'Settings'!$B$12,0))</f>
        <v/>
      </c>
      <c r="AA107" s="60">
        <f>IF(COUNTA($A107:$N107)=0,"",IF($B107="Yes",$H107*'Settings'!$B$13,0))</f>
        <v/>
      </c>
      <c r="AB107" s="60">
        <f>IF(COUNTA($A107:$N107)=0,"",IF($B107="Yes",SUM($X107:$AA107),0))</f>
        <v/>
      </c>
      <c r="AC107" s="60">
        <f>IF(COUNTA($A107:$N107)=0,"",IF($B107="Yes",$V107-$AB107,0))</f>
        <v/>
      </c>
      <c r="AD107" s="61">
        <f>IF(COUNTA($A107:$N107)=0,"",IF($B107="Yes",IFERROR($AC107/$V107,0),0))</f>
        <v/>
      </c>
      <c r="AE107" s="59">
        <f>IF(COUNTA($A107:$N107)=0,"",IF($B107="Yes",IFERROR($I107/$H107,0),0))</f>
        <v/>
      </c>
      <c r="AF107" s="38">
        <f>IF(COUNTA($A107:$N107)=0,"",IF($B107="Yes",IFERROR($I107/$Q107,0),0))</f>
        <v/>
      </c>
      <c r="AG107" s="39">
        <f>IF(COUNTA($A107:$N107)=0,"",IF($B107&lt;&gt;"Yes","Not Included",IF(OR($U107&gt;'Settings'!$B$14,$J107&gt;'Settings'!$B$17),"Review","Within Capacity")))</f>
        <v/>
      </c>
      <c r="AH107" s="39">
        <f>IF(COUNTA($A107:$N107)=0,"",IF($B107&lt;&gt;"Yes","Not Included",IF($AD107&gt;='Settings'!$B$15,"Meets Target","Below Target")))</f>
        <v/>
      </c>
      <c r="AI107" s="39">
        <f>IF(COUNTA($A107:$N107)=0,"",IF($B107&lt;&gt;"Yes","Exclude",IF($AJ107&lt;&gt;"OK","Complete Inputs",IF($AG107="Review","Review Capacity/Distance",IF($AH107="Below Target","Review Pricing/Costs",IF($AF107&lt;'Settings'!$B$16,"Build Density","Recommended"))))))</f>
        <v/>
      </c>
      <c r="AJ107" s="39">
        <f>IF(COUNTA($A107:$N107)=0,"",IF($B107&lt;&gt;"Yes","Not Required",IF(COUNTIF($A$6:$A$205,$A107)&gt;1,"Duplicate Area ID",IF(OR($A107="",$C107="",$D107="",$E107="",$F107="",$G107="",$H107&lt;=0,$I107&lt;=0,$J107&lt;=0,$K107&lt;0,$L107&lt;=0,$M107="",LEN($D107)&lt;&gt;5,IFERROR(VALUE($D107),-1)&lt;0),"Complete Inputs","OK"))))</f>
        <v/>
      </c>
    </row>
    <row r="108" ht="20" customHeight="1">
      <c r="A108" s="29" t="n"/>
      <c r="B108" s="29" t="n"/>
      <c r="C108" s="29" t="n"/>
      <c r="D108" s="30" t="n"/>
      <c r="E108" s="29" t="n"/>
      <c r="F108" s="29" t="n"/>
      <c r="G108" s="29" t="n"/>
      <c r="H108" s="31" t="n"/>
      <c r="I108" s="31" t="n"/>
      <c r="J108" s="57" t="n"/>
      <c r="K108" s="57" t="n"/>
      <c r="L108" s="58" t="n"/>
      <c r="M108" s="29" t="n"/>
      <c r="N108" s="34" t="n"/>
      <c r="O108" s="59">
        <f>IF(COUNTA($A108:$N108)=0,"",IF($B108="Yes",2*$J108*$H108,0))</f>
        <v/>
      </c>
      <c r="P108" s="59">
        <f>IF(COUNTA($A108:$N108)=0,"",IF($B108="Yes",MAX($I108-$H108,0)*$K108,0))</f>
        <v/>
      </c>
      <c r="Q108" s="59">
        <f>IF(COUNTA($A108:$N108)=0,"",IF($B108="Yes",$O108+$P108,0))</f>
        <v/>
      </c>
      <c r="R108" s="59">
        <f>IF(COUNTA($A108:$N108)=0,"",IF($B108="Yes",IFERROR($Q108/'Settings'!$B$7,0),0))</f>
        <v/>
      </c>
      <c r="S108" s="59">
        <f>IF(COUNTA($A108:$N108)=0,"",IF($B108="Yes",IFERROR($I108*'Settings'!$B$8/60,0),0))</f>
        <v/>
      </c>
      <c r="T108" s="59">
        <f>IF(COUNTA($A108:$N108)=0,"",IF($B108="Yes",$R108+$S108,0))</f>
        <v/>
      </c>
      <c r="U108" s="59">
        <f>IF(COUNTA($A108:$N108)=0,"",IF($B108="Yes",IFERROR($T108/$H108,0),0))</f>
        <v/>
      </c>
      <c r="V108" s="60">
        <f>IF(COUNTA($A108:$N108)=0,"",IF($B108="Yes",$I108*$L108,0))</f>
        <v/>
      </c>
      <c r="W108" s="59">
        <f>IF(COUNTA($A108:$N108)=0,"",IF($B108="Yes",IFERROR($Q108/'Settings'!$B$9,0),0))</f>
        <v/>
      </c>
      <c r="X108" s="60">
        <f>IF(COUNTA($A108:$N108)=0,"",IF($B108="Yes",$W108*'Settings'!$B$10,0))</f>
        <v/>
      </c>
      <c r="Y108" s="60">
        <f>IF(COUNTA($A108:$N108)=0,"",IF($B108="Yes",$Q108*'Settings'!$B$11,0))</f>
        <v/>
      </c>
      <c r="Z108" s="60">
        <f>IF(COUNTA($A108:$N108)=0,"",IF($B108="Yes",$T108*'Settings'!$B$12,0))</f>
        <v/>
      </c>
      <c r="AA108" s="60">
        <f>IF(COUNTA($A108:$N108)=0,"",IF($B108="Yes",$H108*'Settings'!$B$13,0))</f>
        <v/>
      </c>
      <c r="AB108" s="60">
        <f>IF(COUNTA($A108:$N108)=0,"",IF($B108="Yes",SUM($X108:$AA108),0))</f>
        <v/>
      </c>
      <c r="AC108" s="60">
        <f>IF(COUNTA($A108:$N108)=0,"",IF($B108="Yes",$V108-$AB108,0))</f>
        <v/>
      </c>
      <c r="AD108" s="61">
        <f>IF(COUNTA($A108:$N108)=0,"",IF($B108="Yes",IFERROR($AC108/$V108,0),0))</f>
        <v/>
      </c>
      <c r="AE108" s="59">
        <f>IF(COUNTA($A108:$N108)=0,"",IF($B108="Yes",IFERROR($I108/$H108,0),0))</f>
        <v/>
      </c>
      <c r="AF108" s="38">
        <f>IF(COUNTA($A108:$N108)=0,"",IF($B108="Yes",IFERROR($I108/$Q108,0),0))</f>
        <v/>
      </c>
      <c r="AG108" s="39">
        <f>IF(COUNTA($A108:$N108)=0,"",IF($B108&lt;&gt;"Yes","Not Included",IF(OR($U108&gt;'Settings'!$B$14,$J108&gt;'Settings'!$B$17),"Review","Within Capacity")))</f>
        <v/>
      </c>
      <c r="AH108" s="39">
        <f>IF(COUNTA($A108:$N108)=0,"",IF($B108&lt;&gt;"Yes","Not Included",IF($AD108&gt;='Settings'!$B$15,"Meets Target","Below Target")))</f>
        <v/>
      </c>
      <c r="AI108" s="39">
        <f>IF(COUNTA($A108:$N108)=0,"",IF($B108&lt;&gt;"Yes","Exclude",IF($AJ108&lt;&gt;"OK","Complete Inputs",IF($AG108="Review","Review Capacity/Distance",IF($AH108="Below Target","Review Pricing/Costs",IF($AF108&lt;'Settings'!$B$16,"Build Density","Recommended"))))))</f>
        <v/>
      </c>
      <c r="AJ108" s="39">
        <f>IF(COUNTA($A108:$N108)=0,"",IF($B108&lt;&gt;"Yes","Not Required",IF(COUNTIF($A$6:$A$205,$A108)&gt;1,"Duplicate Area ID",IF(OR($A108="",$C108="",$D108="",$E108="",$F108="",$G108="",$H108&lt;=0,$I108&lt;=0,$J108&lt;=0,$K108&lt;0,$L108&lt;=0,$M108="",LEN($D108)&lt;&gt;5,IFERROR(VALUE($D108),-1)&lt;0),"Complete Inputs","OK"))))</f>
        <v/>
      </c>
    </row>
    <row r="109" ht="20" customHeight="1">
      <c r="A109" s="29" t="n"/>
      <c r="B109" s="29" t="n"/>
      <c r="C109" s="29" t="n"/>
      <c r="D109" s="30" t="n"/>
      <c r="E109" s="29" t="n"/>
      <c r="F109" s="29" t="n"/>
      <c r="G109" s="29" t="n"/>
      <c r="H109" s="31" t="n"/>
      <c r="I109" s="31" t="n"/>
      <c r="J109" s="57" t="n"/>
      <c r="K109" s="57" t="n"/>
      <c r="L109" s="58" t="n"/>
      <c r="M109" s="29" t="n"/>
      <c r="N109" s="34" t="n"/>
      <c r="O109" s="59">
        <f>IF(COUNTA($A109:$N109)=0,"",IF($B109="Yes",2*$J109*$H109,0))</f>
        <v/>
      </c>
      <c r="P109" s="59">
        <f>IF(COUNTA($A109:$N109)=0,"",IF($B109="Yes",MAX($I109-$H109,0)*$K109,0))</f>
        <v/>
      </c>
      <c r="Q109" s="59">
        <f>IF(COUNTA($A109:$N109)=0,"",IF($B109="Yes",$O109+$P109,0))</f>
        <v/>
      </c>
      <c r="R109" s="59">
        <f>IF(COUNTA($A109:$N109)=0,"",IF($B109="Yes",IFERROR($Q109/'Settings'!$B$7,0),0))</f>
        <v/>
      </c>
      <c r="S109" s="59">
        <f>IF(COUNTA($A109:$N109)=0,"",IF($B109="Yes",IFERROR($I109*'Settings'!$B$8/60,0),0))</f>
        <v/>
      </c>
      <c r="T109" s="59">
        <f>IF(COUNTA($A109:$N109)=0,"",IF($B109="Yes",$R109+$S109,0))</f>
        <v/>
      </c>
      <c r="U109" s="59">
        <f>IF(COUNTA($A109:$N109)=0,"",IF($B109="Yes",IFERROR($T109/$H109,0),0))</f>
        <v/>
      </c>
      <c r="V109" s="60">
        <f>IF(COUNTA($A109:$N109)=0,"",IF($B109="Yes",$I109*$L109,0))</f>
        <v/>
      </c>
      <c r="W109" s="59">
        <f>IF(COUNTA($A109:$N109)=0,"",IF($B109="Yes",IFERROR($Q109/'Settings'!$B$9,0),0))</f>
        <v/>
      </c>
      <c r="X109" s="60">
        <f>IF(COUNTA($A109:$N109)=0,"",IF($B109="Yes",$W109*'Settings'!$B$10,0))</f>
        <v/>
      </c>
      <c r="Y109" s="60">
        <f>IF(COUNTA($A109:$N109)=0,"",IF($B109="Yes",$Q109*'Settings'!$B$11,0))</f>
        <v/>
      </c>
      <c r="Z109" s="60">
        <f>IF(COUNTA($A109:$N109)=0,"",IF($B109="Yes",$T109*'Settings'!$B$12,0))</f>
        <v/>
      </c>
      <c r="AA109" s="60">
        <f>IF(COUNTA($A109:$N109)=0,"",IF($B109="Yes",$H109*'Settings'!$B$13,0))</f>
        <v/>
      </c>
      <c r="AB109" s="60">
        <f>IF(COUNTA($A109:$N109)=0,"",IF($B109="Yes",SUM($X109:$AA109),0))</f>
        <v/>
      </c>
      <c r="AC109" s="60">
        <f>IF(COUNTA($A109:$N109)=0,"",IF($B109="Yes",$V109-$AB109,0))</f>
        <v/>
      </c>
      <c r="AD109" s="61">
        <f>IF(COUNTA($A109:$N109)=0,"",IF($B109="Yes",IFERROR($AC109/$V109,0),0))</f>
        <v/>
      </c>
      <c r="AE109" s="59">
        <f>IF(COUNTA($A109:$N109)=0,"",IF($B109="Yes",IFERROR($I109/$H109,0),0))</f>
        <v/>
      </c>
      <c r="AF109" s="38">
        <f>IF(COUNTA($A109:$N109)=0,"",IF($B109="Yes",IFERROR($I109/$Q109,0),0))</f>
        <v/>
      </c>
      <c r="AG109" s="39">
        <f>IF(COUNTA($A109:$N109)=0,"",IF($B109&lt;&gt;"Yes","Not Included",IF(OR($U109&gt;'Settings'!$B$14,$J109&gt;'Settings'!$B$17),"Review","Within Capacity")))</f>
        <v/>
      </c>
      <c r="AH109" s="39">
        <f>IF(COUNTA($A109:$N109)=0,"",IF($B109&lt;&gt;"Yes","Not Included",IF($AD109&gt;='Settings'!$B$15,"Meets Target","Below Target")))</f>
        <v/>
      </c>
      <c r="AI109" s="39">
        <f>IF(COUNTA($A109:$N109)=0,"",IF($B109&lt;&gt;"Yes","Exclude",IF($AJ109&lt;&gt;"OK","Complete Inputs",IF($AG109="Review","Review Capacity/Distance",IF($AH109="Below Target","Review Pricing/Costs",IF($AF109&lt;'Settings'!$B$16,"Build Density","Recommended"))))))</f>
        <v/>
      </c>
      <c r="AJ109" s="39">
        <f>IF(COUNTA($A109:$N109)=0,"",IF($B109&lt;&gt;"Yes","Not Required",IF(COUNTIF($A$6:$A$205,$A109)&gt;1,"Duplicate Area ID",IF(OR($A109="",$C109="",$D109="",$E109="",$F109="",$G109="",$H109&lt;=0,$I109&lt;=0,$J109&lt;=0,$K109&lt;0,$L109&lt;=0,$M109="",LEN($D109)&lt;&gt;5,IFERROR(VALUE($D109),-1)&lt;0),"Complete Inputs","OK"))))</f>
        <v/>
      </c>
    </row>
    <row r="110" ht="20" customHeight="1">
      <c r="A110" s="29" t="n"/>
      <c r="B110" s="29" t="n"/>
      <c r="C110" s="29" t="n"/>
      <c r="D110" s="30" t="n"/>
      <c r="E110" s="29" t="n"/>
      <c r="F110" s="29" t="n"/>
      <c r="G110" s="29" t="n"/>
      <c r="H110" s="31" t="n"/>
      <c r="I110" s="31" t="n"/>
      <c r="J110" s="57" t="n"/>
      <c r="K110" s="57" t="n"/>
      <c r="L110" s="58" t="n"/>
      <c r="M110" s="29" t="n"/>
      <c r="N110" s="34" t="n"/>
      <c r="O110" s="59">
        <f>IF(COUNTA($A110:$N110)=0,"",IF($B110="Yes",2*$J110*$H110,0))</f>
        <v/>
      </c>
      <c r="P110" s="59">
        <f>IF(COUNTA($A110:$N110)=0,"",IF($B110="Yes",MAX($I110-$H110,0)*$K110,0))</f>
        <v/>
      </c>
      <c r="Q110" s="59">
        <f>IF(COUNTA($A110:$N110)=0,"",IF($B110="Yes",$O110+$P110,0))</f>
        <v/>
      </c>
      <c r="R110" s="59">
        <f>IF(COUNTA($A110:$N110)=0,"",IF($B110="Yes",IFERROR($Q110/'Settings'!$B$7,0),0))</f>
        <v/>
      </c>
      <c r="S110" s="59">
        <f>IF(COUNTA($A110:$N110)=0,"",IF($B110="Yes",IFERROR($I110*'Settings'!$B$8/60,0),0))</f>
        <v/>
      </c>
      <c r="T110" s="59">
        <f>IF(COUNTA($A110:$N110)=0,"",IF($B110="Yes",$R110+$S110,0))</f>
        <v/>
      </c>
      <c r="U110" s="59">
        <f>IF(COUNTA($A110:$N110)=0,"",IF($B110="Yes",IFERROR($T110/$H110,0),0))</f>
        <v/>
      </c>
      <c r="V110" s="60">
        <f>IF(COUNTA($A110:$N110)=0,"",IF($B110="Yes",$I110*$L110,0))</f>
        <v/>
      </c>
      <c r="W110" s="59">
        <f>IF(COUNTA($A110:$N110)=0,"",IF($B110="Yes",IFERROR($Q110/'Settings'!$B$9,0),0))</f>
        <v/>
      </c>
      <c r="X110" s="60">
        <f>IF(COUNTA($A110:$N110)=0,"",IF($B110="Yes",$W110*'Settings'!$B$10,0))</f>
        <v/>
      </c>
      <c r="Y110" s="60">
        <f>IF(COUNTA($A110:$N110)=0,"",IF($B110="Yes",$Q110*'Settings'!$B$11,0))</f>
        <v/>
      </c>
      <c r="Z110" s="60">
        <f>IF(COUNTA($A110:$N110)=0,"",IF($B110="Yes",$T110*'Settings'!$B$12,0))</f>
        <v/>
      </c>
      <c r="AA110" s="60">
        <f>IF(COUNTA($A110:$N110)=0,"",IF($B110="Yes",$H110*'Settings'!$B$13,0))</f>
        <v/>
      </c>
      <c r="AB110" s="60">
        <f>IF(COUNTA($A110:$N110)=0,"",IF($B110="Yes",SUM($X110:$AA110),0))</f>
        <v/>
      </c>
      <c r="AC110" s="60">
        <f>IF(COUNTA($A110:$N110)=0,"",IF($B110="Yes",$V110-$AB110,0))</f>
        <v/>
      </c>
      <c r="AD110" s="61">
        <f>IF(COUNTA($A110:$N110)=0,"",IF($B110="Yes",IFERROR($AC110/$V110,0),0))</f>
        <v/>
      </c>
      <c r="AE110" s="59">
        <f>IF(COUNTA($A110:$N110)=0,"",IF($B110="Yes",IFERROR($I110/$H110,0),0))</f>
        <v/>
      </c>
      <c r="AF110" s="38">
        <f>IF(COUNTA($A110:$N110)=0,"",IF($B110="Yes",IFERROR($I110/$Q110,0),0))</f>
        <v/>
      </c>
      <c r="AG110" s="39">
        <f>IF(COUNTA($A110:$N110)=0,"",IF($B110&lt;&gt;"Yes","Not Included",IF(OR($U110&gt;'Settings'!$B$14,$J110&gt;'Settings'!$B$17),"Review","Within Capacity")))</f>
        <v/>
      </c>
      <c r="AH110" s="39">
        <f>IF(COUNTA($A110:$N110)=0,"",IF($B110&lt;&gt;"Yes","Not Included",IF($AD110&gt;='Settings'!$B$15,"Meets Target","Below Target")))</f>
        <v/>
      </c>
      <c r="AI110" s="39">
        <f>IF(COUNTA($A110:$N110)=0,"",IF($B110&lt;&gt;"Yes","Exclude",IF($AJ110&lt;&gt;"OK","Complete Inputs",IF($AG110="Review","Review Capacity/Distance",IF($AH110="Below Target","Review Pricing/Costs",IF($AF110&lt;'Settings'!$B$16,"Build Density","Recommended"))))))</f>
        <v/>
      </c>
      <c r="AJ110" s="39">
        <f>IF(COUNTA($A110:$N110)=0,"",IF($B110&lt;&gt;"Yes","Not Required",IF(COUNTIF($A$6:$A$205,$A110)&gt;1,"Duplicate Area ID",IF(OR($A110="",$C110="",$D110="",$E110="",$F110="",$G110="",$H110&lt;=0,$I110&lt;=0,$J110&lt;=0,$K110&lt;0,$L110&lt;=0,$M110="",LEN($D110)&lt;&gt;5,IFERROR(VALUE($D110),-1)&lt;0),"Complete Inputs","OK"))))</f>
        <v/>
      </c>
    </row>
    <row r="111" ht="20" customHeight="1">
      <c r="A111" s="29" t="n"/>
      <c r="B111" s="29" t="n"/>
      <c r="C111" s="29" t="n"/>
      <c r="D111" s="30" t="n"/>
      <c r="E111" s="29" t="n"/>
      <c r="F111" s="29" t="n"/>
      <c r="G111" s="29" t="n"/>
      <c r="H111" s="31" t="n"/>
      <c r="I111" s="31" t="n"/>
      <c r="J111" s="57" t="n"/>
      <c r="K111" s="57" t="n"/>
      <c r="L111" s="58" t="n"/>
      <c r="M111" s="29" t="n"/>
      <c r="N111" s="34" t="n"/>
      <c r="O111" s="59">
        <f>IF(COUNTA($A111:$N111)=0,"",IF($B111="Yes",2*$J111*$H111,0))</f>
        <v/>
      </c>
      <c r="P111" s="59">
        <f>IF(COUNTA($A111:$N111)=0,"",IF($B111="Yes",MAX($I111-$H111,0)*$K111,0))</f>
        <v/>
      </c>
      <c r="Q111" s="59">
        <f>IF(COUNTA($A111:$N111)=0,"",IF($B111="Yes",$O111+$P111,0))</f>
        <v/>
      </c>
      <c r="R111" s="59">
        <f>IF(COUNTA($A111:$N111)=0,"",IF($B111="Yes",IFERROR($Q111/'Settings'!$B$7,0),0))</f>
        <v/>
      </c>
      <c r="S111" s="59">
        <f>IF(COUNTA($A111:$N111)=0,"",IF($B111="Yes",IFERROR($I111*'Settings'!$B$8/60,0),0))</f>
        <v/>
      </c>
      <c r="T111" s="59">
        <f>IF(COUNTA($A111:$N111)=0,"",IF($B111="Yes",$R111+$S111,0))</f>
        <v/>
      </c>
      <c r="U111" s="59">
        <f>IF(COUNTA($A111:$N111)=0,"",IF($B111="Yes",IFERROR($T111/$H111,0),0))</f>
        <v/>
      </c>
      <c r="V111" s="60">
        <f>IF(COUNTA($A111:$N111)=0,"",IF($B111="Yes",$I111*$L111,0))</f>
        <v/>
      </c>
      <c r="W111" s="59">
        <f>IF(COUNTA($A111:$N111)=0,"",IF($B111="Yes",IFERROR($Q111/'Settings'!$B$9,0),0))</f>
        <v/>
      </c>
      <c r="X111" s="60">
        <f>IF(COUNTA($A111:$N111)=0,"",IF($B111="Yes",$W111*'Settings'!$B$10,0))</f>
        <v/>
      </c>
      <c r="Y111" s="60">
        <f>IF(COUNTA($A111:$N111)=0,"",IF($B111="Yes",$Q111*'Settings'!$B$11,0))</f>
        <v/>
      </c>
      <c r="Z111" s="60">
        <f>IF(COUNTA($A111:$N111)=0,"",IF($B111="Yes",$T111*'Settings'!$B$12,0))</f>
        <v/>
      </c>
      <c r="AA111" s="60">
        <f>IF(COUNTA($A111:$N111)=0,"",IF($B111="Yes",$H111*'Settings'!$B$13,0))</f>
        <v/>
      </c>
      <c r="AB111" s="60">
        <f>IF(COUNTA($A111:$N111)=0,"",IF($B111="Yes",SUM($X111:$AA111),0))</f>
        <v/>
      </c>
      <c r="AC111" s="60">
        <f>IF(COUNTA($A111:$N111)=0,"",IF($B111="Yes",$V111-$AB111,0))</f>
        <v/>
      </c>
      <c r="AD111" s="61">
        <f>IF(COUNTA($A111:$N111)=0,"",IF($B111="Yes",IFERROR($AC111/$V111,0),0))</f>
        <v/>
      </c>
      <c r="AE111" s="59">
        <f>IF(COUNTA($A111:$N111)=0,"",IF($B111="Yes",IFERROR($I111/$H111,0),0))</f>
        <v/>
      </c>
      <c r="AF111" s="38">
        <f>IF(COUNTA($A111:$N111)=0,"",IF($B111="Yes",IFERROR($I111/$Q111,0),0))</f>
        <v/>
      </c>
      <c r="AG111" s="39">
        <f>IF(COUNTA($A111:$N111)=0,"",IF($B111&lt;&gt;"Yes","Not Included",IF(OR($U111&gt;'Settings'!$B$14,$J111&gt;'Settings'!$B$17),"Review","Within Capacity")))</f>
        <v/>
      </c>
      <c r="AH111" s="39">
        <f>IF(COUNTA($A111:$N111)=0,"",IF($B111&lt;&gt;"Yes","Not Included",IF($AD111&gt;='Settings'!$B$15,"Meets Target","Below Target")))</f>
        <v/>
      </c>
      <c r="AI111" s="39">
        <f>IF(COUNTA($A111:$N111)=0,"",IF($B111&lt;&gt;"Yes","Exclude",IF($AJ111&lt;&gt;"OK","Complete Inputs",IF($AG111="Review","Review Capacity/Distance",IF($AH111="Below Target","Review Pricing/Costs",IF($AF111&lt;'Settings'!$B$16,"Build Density","Recommended"))))))</f>
        <v/>
      </c>
      <c r="AJ111" s="39">
        <f>IF(COUNTA($A111:$N111)=0,"",IF($B111&lt;&gt;"Yes","Not Required",IF(COUNTIF($A$6:$A$205,$A111)&gt;1,"Duplicate Area ID",IF(OR($A111="",$C111="",$D111="",$E111="",$F111="",$G111="",$H111&lt;=0,$I111&lt;=0,$J111&lt;=0,$K111&lt;0,$L111&lt;=0,$M111="",LEN($D111)&lt;&gt;5,IFERROR(VALUE($D111),-1)&lt;0),"Complete Inputs","OK"))))</f>
        <v/>
      </c>
    </row>
    <row r="112" ht="20" customHeight="1">
      <c r="A112" s="29" t="n"/>
      <c r="B112" s="29" t="n"/>
      <c r="C112" s="29" t="n"/>
      <c r="D112" s="30" t="n"/>
      <c r="E112" s="29" t="n"/>
      <c r="F112" s="29" t="n"/>
      <c r="G112" s="29" t="n"/>
      <c r="H112" s="31" t="n"/>
      <c r="I112" s="31" t="n"/>
      <c r="J112" s="57" t="n"/>
      <c r="K112" s="57" t="n"/>
      <c r="L112" s="58" t="n"/>
      <c r="M112" s="29" t="n"/>
      <c r="N112" s="34" t="n"/>
      <c r="O112" s="59">
        <f>IF(COUNTA($A112:$N112)=0,"",IF($B112="Yes",2*$J112*$H112,0))</f>
        <v/>
      </c>
      <c r="P112" s="59">
        <f>IF(COUNTA($A112:$N112)=0,"",IF($B112="Yes",MAX($I112-$H112,0)*$K112,0))</f>
        <v/>
      </c>
      <c r="Q112" s="59">
        <f>IF(COUNTA($A112:$N112)=0,"",IF($B112="Yes",$O112+$P112,0))</f>
        <v/>
      </c>
      <c r="R112" s="59">
        <f>IF(COUNTA($A112:$N112)=0,"",IF($B112="Yes",IFERROR($Q112/'Settings'!$B$7,0),0))</f>
        <v/>
      </c>
      <c r="S112" s="59">
        <f>IF(COUNTA($A112:$N112)=0,"",IF($B112="Yes",IFERROR($I112*'Settings'!$B$8/60,0),0))</f>
        <v/>
      </c>
      <c r="T112" s="59">
        <f>IF(COUNTA($A112:$N112)=0,"",IF($B112="Yes",$R112+$S112,0))</f>
        <v/>
      </c>
      <c r="U112" s="59">
        <f>IF(COUNTA($A112:$N112)=0,"",IF($B112="Yes",IFERROR($T112/$H112,0),0))</f>
        <v/>
      </c>
      <c r="V112" s="60">
        <f>IF(COUNTA($A112:$N112)=0,"",IF($B112="Yes",$I112*$L112,0))</f>
        <v/>
      </c>
      <c r="W112" s="59">
        <f>IF(COUNTA($A112:$N112)=0,"",IF($B112="Yes",IFERROR($Q112/'Settings'!$B$9,0),0))</f>
        <v/>
      </c>
      <c r="X112" s="60">
        <f>IF(COUNTA($A112:$N112)=0,"",IF($B112="Yes",$W112*'Settings'!$B$10,0))</f>
        <v/>
      </c>
      <c r="Y112" s="60">
        <f>IF(COUNTA($A112:$N112)=0,"",IF($B112="Yes",$Q112*'Settings'!$B$11,0))</f>
        <v/>
      </c>
      <c r="Z112" s="60">
        <f>IF(COUNTA($A112:$N112)=0,"",IF($B112="Yes",$T112*'Settings'!$B$12,0))</f>
        <v/>
      </c>
      <c r="AA112" s="60">
        <f>IF(COUNTA($A112:$N112)=0,"",IF($B112="Yes",$H112*'Settings'!$B$13,0))</f>
        <v/>
      </c>
      <c r="AB112" s="60">
        <f>IF(COUNTA($A112:$N112)=0,"",IF($B112="Yes",SUM($X112:$AA112),0))</f>
        <v/>
      </c>
      <c r="AC112" s="60">
        <f>IF(COUNTA($A112:$N112)=0,"",IF($B112="Yes",$V112-$AB112,0))</f>
        <v/>
      </c>
      <c r="AD112" s="61">
        <f>IF(COUNTA($A112:$N112)=0,"",IF($B112="Yes",IFERROR($AC112/$V112,0),0))</f>
        <v/>
      </c>
      <c r="AE112" s="59">
        <f>IF(COUNTA($A112:$N112)=0,"",IF($B112="Yes",IFERROR($I112/$H112,0),0))</f>
        <v/>
      </c>
      <c r="AF112" s="38">
        <f>IF(COUNTA($A112:$N112)=0,"",IF($B112="Yes",IFERROR($I112/$Q112,0),0))</f>
        <v/>
      </c>
      <c r="AG112" s="39">
        <f>IF(COUNTA($A112:$N112)=0,"",IF($B112&lt;&gt;"Yes","Not Included",IF(OR($U112&gt;'Settings'!$B$14,$J112&gt;'Settings'!$B$17),"Review","Within Capacity")))</f>
        <v/>
      </c>
      <c r="AH112" s="39">
        <f>IF(COUNTA($A112:$N112)=0,"",IF($B112&lt;&gt;"Yes","Not Included",IF($AD112&gt;='Settings'!$B$15,"Meets Target","Below Target")))</f>
        <v/>
      </c>
      <c r="AI112" s="39">
        <f>IF(COUNTA($A112:$N112)=0,"",IF($B112&lt;&gt;"Yes","Exclude",IF($AJ112&lt;&gt;"OK","Complete Inputs",IF($AG112="Review","Review Capacity/Distance",IF($AH112="Below Target","Review Pricing/Costs",IF($AF112&lt;'Settings'!$B$16,"Build Density","Recommended"))))))</f>
        <v/>
      </c>
      <c r="AJ112" s="39">
        <f>IF(COUNTA($A112:$N112)=0,"",IF($B112&lt;&gt;"Yes","Not Required",IF(COUNTIF($A$6:$A$205,$A112)&gt;1,"Duplicate Area ID",IF(OR($A112="",$C112="",$D112="",$E112="",$F112="",$G112="",$H112&lt;=0,$I112&lt;=0,$J112&lt;=0,$K112&lt;0,$L112&lt;=0,$M112="",LEN($D112)&lt;&gt;5,IFERROR(VALUE($D112),-1)&lt;0),"Complete Inputs","OK"))))</f>
        <v/>
      </c>
    </row>
    <row r="113" ht="20" customHeight="1">
      <c r="A113" s="29" t="n"/>
      <c r="B113" s="29" t="n"/>
      <c r="C113" s="29" t="n"/>
      <c r="D113" s="30" t="n"/>
      <c r="E113" s="29" t="n"/>
      <c r="F113" s="29" t="n"/>
      <c r="G113" s="29" t="n"/>
      <c r="H113" s="31" t="n"/>
      <c r="I113" s="31" t="n"/>
      <c r="J113" s="57" t="n"/>
      <c r="K113" s="57" t="n"/>
      <c r="L113" s="58" t="n"/>
      <c r="M113" s="29" t="n"/>
      <c r="N113" s="34" t="n"/>
      <c r="O113" s="59">
        <f>IF(COUNTA($A113:$N113)=0,"",IF($B113="Yes",2*$J113*$H113,0))</f>
        <v/>
      </c>
      <c r="P113" s="59">
        <f>IF(COUNTA($A113:$N113)=0,"",IF($B113="Yes",MAX($I113-$H113,0)*$K113,0))</f>
        <v/>
      </c>
      <c r="Q113" s="59">
        <f>IF(COUNTA($A113:$N113)=0,"",IF($B113="Yes",$O113+$P113,0))</f>
        <v/>
      </c>
      <c r="R113" s="59">
        <f>IF(COUNTA($A113:$N113)=0,"",IF($B113="Yes",IFERROR($Q113/'Settings'!$B$7,0),0))</f>
        <v/>
      </c>
      <c r="S113" s="59">
        <f>IF(COUNTA($A113:$N113)=0,"",IF($B113="Yes",IFERROR($I113*'Settings'!$B$8/60,0),0))</f>
        <v/>
      </c>
      <c r="T113" s="59">
        <f>IF(COUNTA($A113:$N113)=0,"",IF($B113="Yes",$R113+$S113,0))</f>
        <v/>
      </c>
      <c r="U113" s="59">
        <f>IF(COUNTA($A113:$N113)=0,"",IF($B113="Yes",IFERROR($T113/$H113,0),0))</f>
        <v/>
      </c>
      <c r="V113" s="60">
        <f>IF(COUNTA($A113:$N113)=0,"",IF($B113="Yes",$I113*$L113,0))</f>
        <v/>
      </c>
      <c r="W113" s="59">
        <f>IF(COUNTA($A113:$N113)=0,"",IF($B113="Yes",IFERROR($Q113/'Settings'!$B$9,0),0))</f>
        <v/>
      </c>
      <c r="X113" s="60">
        <f>IF(COUNTA($A113:$N113)=0,"",IF($B113="Yes",$W113*'Settings'!$B$10,0))</f>
        <v/>
      </c>
      <c r="Y113" s="60">
        <f>IF(COUNTA($A113:$N113)=0,"",IF($B113="Yes",$Q113*'Settings'!$B$11,0))</f>
        <v/>
      </c>
      <c r="Z113" s="60">
        <f>IF(COUNTA($A113:$N113)=0,"",IF($B113="Yes",$T113*'Settings'!$B$12,0))</f>
        <v/>
      </c>
      <c r="AA113" s="60">
        <f>IF(COUNTA($A113:$N113)=0,"",IF($B113="Yes",$H113*'Settings'!$B$13,0))</f>
        <v/>
      </c>
      <c r="AB113" s="60">
        <f>IF(COUNTA($A113:$N113)=0,"",IF($B113="Yes",SUM($X113:$AA113),0))</f>
        <v/>
      </c>
      <c r="AC113" s="60">
        <f>IF(COUNTA($A113:$N113)=0,"",IF($B113="Yes",$V113-$AB113,0))</f>
        <v/>
      </c>
      <c r="AD113" s="61">
        <f>IF(COUNTA($A113:$N113)=0,"",IF($B113="Yes",IFERROR($AC113/$V113,0),0))</f>
        <v/>
      </c>
      <c r="AE113" s="59">
        <f>IF(COUNTA($A113:$N113)=0,"",IF($B113="Yes",IFERROR($I113/$H113,0),0))</f>
        <v/>
      </c>
      <c r="AF113" s="38">
        <f>IF(COUNTA($A113:$N113)=0,"",IF($B113="Yes",IFERROR($I113/$Q113,0),0))</f>
        <v/>
      </c>
      <c r="AG113" s="39">
        <f>IF(COUNTA($A113:$N113)=0,"",IF($B113&lt;&gt;"Yes","Not Included",IF(OR($U113&gt;'Settings'!$B$14,$J113&gt;'Settings'!$B$17),"Review","Within Capacity")))</f>
        <v/>
      </c>
      <c r="AH113" s="39">
        <f>IF(COUNTA($A113:$N113)=0,"",IF($B113&lt;&gt;"Yes","Not Included",IF($AD113&gt;='Settings'!$B$15,"Meets Target","Below Target")))</f>
        <v/>
      </c>
      <c r="AI113" s="39">
        <f>IF(COUNTA($A113:$N113)=0,"",IF($B113&lt;&gt;"Yes","Exclude",IF($AJ113&lt;&gt;"OK","Complete Inputs",IF($AG113="Review","Review Capacity/Distance",IF($AH113="Below Target","Review Pricing/Costs",IF($AF113&lt;'Settings'!$B$16,"Build Density","Recommended"))))))</f>
        <v/>
      </c>
      <c r="AJ113" s="39">
        <f>IF(COUNTA($A113:$N113)=0,"",IF($B113&lt;&gt;"Yes","Not Required",IF(COUNTIF($A$6:$A$205,$A113)&gt;1,"Duplicate Area ID",IF(OR($A113="",$C113="",$D113="",$E113="",$F113="",$G113="",$H113&lt;=0,$I113&lt;=0,$J113&lt;=0,$K113&lt;0,$L113&lt;=0,$M113="",LEN($D113)&lt;&gt;5,IFERROR(VALUE($D113),-1)&lt;0),"Complete Inputs","OK"))))</f>
        <v/>
      </c>
    </row>
    <row r="114" ht="20" customHeight="1">
      <c r="A114" s="29" t="n"/>
      <c r="B114" s="29" t="n"/>
      <c r="C114" s="29" t="n"/>
      <c r="D114" s="30" t="n"/>
      <c r="E114" s="29" t="n"/>
      <c r="F114" s="29" t="n"/>
      <c r="G114" s="29" t="n"/>
      <c r="H114" s="31" t="n"/>
      <c r="I114" s="31" t="n"/>
      <c r="J114" s="57" t="n"/>
      <c r="K114" s="57" t="n"/>
      <c r="L114" s="58" t="n"/>
      <c r="M114" s="29" t="n"/>
      <c r="N114" s="34" t="n"/>
      <c r="O114" s="59">
        <f>IF(COUNTA($A114:$N114)=0,"",IF($B114="Yes",2*$J114*$H114,0))</f>
        <v/>
      </c>
      <c r="P114" s="59">
        <f>IF(COUNTA($A114:$N114)=0,"",IF($B114="Yes",MAX($I114-$H114,0)*$K114,0))</f>
        <v/>
      </c>
      <c r="Q114" s="59">
        <f>IF(COUNTA($A114:$N114)=0,"",IF($B114="Yes",$O114+$P114,0))</f>
        <v/>
      </c>
      <c r="R114" s="59">
        <f>IF(COUNTA($A114:$N114)=0,"",IF($B114="Yes",IFERROR($Q114/'Settings'!$B$7,0),0))</f>
        <v/>
      </c>
      <c r="S114" s="59">
        <f>IF(COUNTA($A114:$N114)=0,"",IF($B114="Yes",IFERROR($I114*'Settings'!$B$8/60,0),0))</f>
        <v/>
      </c>
      <c r="T114" s="59">
        <f>IF(COUNTA($A114:$N114)=0,"",IF($B114="Yes",$R114+$S114,0))</f>
        <v/>
      </c>
      <c r="U114" s="59">
        <f>IF(COUNTA($A114:$N114)=0,"",IF($B114="Yes",IFERROR($T114/$H114,0),0))</f>
        <v/>
      </c>
      <c r="V114" s="60">
        <f>IF(COUNTA($A114:$N114)=0,"",IF($B114="Yes",$I114*$L114,0))</f>
        <v/>
      </c>
      <c r="W114" s="59">
        <f>IF(COUNTA($A114:$N114)=0,"",IF($B114="Yes",IFERROR($Q114/'Settings'!$B$9,0),0))</f>
        <v/>
      </c>
      <c r="X114" s="60">
        <f>IF(COUNTA($A114:$N114)=0,"",IF($B114="Yes",$W114*'Settings'!$B$10,0))</f>
        <v/>
      </c>
      <c r="Y114" s="60">
        <f>IF(COUNTA($A114:$N114)=0,"",IF($B114="Yes",$Q114*'Settings'!$B$11,0))</f>
        <v/>
      </c>
      <c r="Z114" s="60">
        <f>IF(COUNTA($A114:$N114)=0,"",IF($B114="Yes",$T114*'Settings'!$B$12,0))</f>
        <v/>
      </c>
      <c r="AA114" s="60">
        <f>IF(COUNTA($A114:$N114)=0,"",IF($B114="Yes",$H114*'Settings'!$B$13,0))</f>
        <v/>
      </c>
      <c r="AB114" s="60">
        <f>IF(COUNTA($A114:$N114)=0,"",IF($B114="Yes",SUM($X114:$AA114),0))</f>
        <v/>
      </c>
      <c r="AC114" s="60">
        <f>IF(COUNTA($A114:$N114)=0,"",IF($B114="Yes",$V114-$AB114,0))</f>
        <v/>
      </c>
      <c r="AD114" s="61">
        <f>IF(COUNTA($A114:$N114)=0,"",IF($B114="Yes",IFERROR($AC114/$V114,0),0))</f>
        <v/>
      </c>
      <c r="AE114" s="59">
        <f>IF(COUNTA($A114:$N114)=0,"",IF($B114="Yes",IFERROR($I114/$H114,0),0))</f>
        <v/>
      </c>
      <c r="AF114" s="38">
        <f>IF(COUNTA($A114:$N114)=0,"",IF($B114="Yes",IFERROR($I114/$Q114,0),0))</f>
        <v/>
      </c>
      <c r="AG114" s="39">
        <f>IF(COUNTA($A114:$N114)=0,"",IF($B114&lt;&gt;"Yes","Not Included",IF(OR($U114&gt;'Settings'!$B$14,$J114&gt;'Settings'!$B$17),"Review","Within Capacity")))</f>
        <v/>
      </c>
      <c r="AH114" s="39">
        <f>IF(COUNTA($A114:$N114)=0,"",IF($B114&lt;&gt;"Yes","Not Included",IF($AD114&gt;='Settings'!$B$15,"Meets Target","Below Target")))</f>
        <v/>
      </c>
      <c r="AI114" s="39">
        <f>IF(COUNTA($A114:$N114)=0,"",IF($B114&lt;&gt;"Yes","Exclude",IF($AJ114&lt;&gt;"OK","Complete Inputs",IF($AG114="Review","Review Capacity/Distance",IF($AH114="Below Target","Review Pricing/Costs",IF($AF114&lt;'Settings'!$B$16,"Build Density","Recommended"))))))</f>
        <v/>
      </c>
      <c r="AJ114" s="39">
        <f>IF(COUNTA($A114:$N114)=0,"",IF($B114&lt;&gt;"Yes","Not Required",IF(COUNTIF($A$6:$A$205,$A114)&gt;1,"Duplicate Area ID",IF(OR($A114="",$C114="",$D114="",$E114="",$F114="",$G114="",$H114&lt;=0,$I114&lt;=0,$J114&lt;=0,$K114&lt;0,$L114&lt;=0,$M114="",LEN($D114)&lt;&gt;5,IFERROR(VALUE($D114),-1)&lt;0),"Complete Inputs","OK"))))</f>
        <v/>
      </c>
    </row>
    <row r="115" ht="20" customHeight="1">
      <c r="A115" s="29" t="n"/>
      <c r="B115" s="29" t="n"/>
      <c r="C115" s="29" t="n"/>
      <c r="D115" s="30" t="n"/>
      <c r="E115" s="29" t="n"/>
      <c r="F115" s="29" t="n"/>
      <c r="G115" s="29" t="n"/>
      <c r="H115" s="31" t="n"/>
      <c r="I115" s="31" t="n"/>
      <c r="J115" s="57" t="n"/>
      <c r="K115" s="57" t="n"/>
      <c r="L115" s="58" t="n"/>
      <c r="M115" s="29" t="n"/>
      <c r="N115" s="34" t="n"/>
      <c r="O115" s="59">
        <f>IF(COUNTA($A115:$N115)=0,"",IF($B115="Yes",2*$J115*$H115,0))</f>
        <v/>
      </c>
      <c r="P115" s="59">
        <f>IF(COUNTA($A115:$N115)=0,"",IF($B115="Yes",MAX($I115-$H115,0)*$K115,0))</f>
        <v/>
      </c>
      <c r="Q115" s="59">
        <f>IF(COUNTA($A115:$N115)=0,"",IF($B115="Yes",$O115+$P115,0))</f>
        <v/>
      </c>
      <c r="R115" s="59">
        <f>IF(COUNTA($A115:$N115)=0,"",IF($B115="Yes",IFERROR($Q115/'Settings'!$B$7,0),0))</f>
        <v/>
      </c>
      <c r="S115" s="59">
        <f>IF(COUNTA($A115:$N115)=0,"",IF($B115="Yes",IFERROR($I115*'Settings'!$B$8/60,0),0))</f>
        <v/>
      </c>
      <c r="T115" s="59">
        <f>IF(COUNTA($A115:$N115)=0,"",IF($B115="Yes",$R115+$S115,0))</f>
        <v/>
      </c>
      <c r="U115" s="59">
        <f>IF(COUNTA($A115:$N115)=0,"",IF($B115="Yes",IFERROR($T115/$H115,0),0))</f>
        <v/>
      </c>
      <c r="V115" s="60">
        <f>IF(COUNTA($A115:$N115)=0,"",IF($B115="Yes",$I115*$L115,0))</f>
        <v/>
      </c>
      <c r="W115" s="59">
        <f>IF(COUNTA($A115:$N115)=0,"",IF($B115="Yes",IFERROR($Q115/'Settings'!$B$9,0),0))</f>
        <v/>
      </c>
      <c r="X115" s="60">
        <f>IF(COUNTA($A115:$N115)=0,"",IF($B115="Yes",$W115*'Settings'!$B$10,0))</f>
        <v/>
      </c>
      <c r="Y115" s="60">
        <f>IF(COUNTA($A115:$N115)=0,"",IF($B115="Yes",$Q115*'Settings'!$B$11,0))</f>
        <v/>
      </c>
      <c r="Z115" s="60">
        <f>IF(COUNTA($A115:$N115)=0,"",IF($B115="Yes",$T115*'Settings'!$B$12,0))</f>
        <v/>
      </c>
      <c r="AA115" s="60">
        <f>IF(COUNTA($A115:$N115)=0,"",IF($B115="Yes",$H115*'Settings'!$B$13,0))</f>
        <v/>
      </c>
      <c r="AB115" s="60">
        <f>IF(COUNTA($A115:$N115)=0,"",IF($B115="Yes",SUM($X115:$AA115),0))</f>
        <v/>
      </c>
      <c r="AC115" s="60">
        <f>IF(COUNTA($A115:$N115)=0,"",IF($B115="Yes",$V115-$AB115,0))</f>
        <v/>
      </c>
      <c r="AD115" s="61">
        <f>IF(COUNTA($A115:$N115)=0,"",IF($B115="Yes",IFERROR($AC115/$V115,0),0))</f>
        <v/>
      </c>
      <c r="AE115" s="59">
        <f>IF(COUNTA($A115:$N115)=0,"",IF($B115="Yes",IFERROR($I115/$H115,0),0))</f>
        <v/>
      </c>
      <c r="AF115" s="38">
        <f>IF(COUNTA($A115:$N115)=0,"",IF($B115="Yes",IFERROR($I115/$Q115,0),0))</f>
        <v/>
      </c>
      <c r="AG115" s="39">
        <f>IF(COUNTA($A115:$N115)=0,"",IF($B115&lt;&gt;"Yes","Not Included",IF(OR($U115&gt;'Settings'!$B$14,$J115&gt;'Settings'!$B$17),"Review","Within Capacity")))</f>
        <v/>
      </c>
      <c r="AH115" s="39">
        <f>IF(COUNTA($A115:$N115)=0,"",IF($B115&lt;&gt;"Yes","Not Included",IF($AD115&gt;='Settings'!$B$15,"Meets Target","Below Target")))</f>
        <v/>
      </c>
      <c r="AI115" s="39">
        <f>IF(COUNTA($A115:$N115)=0,"",IF($B115&lt;&gt;"Yes","Exclude",IF($AJ115&lt;&gt;"OK","Complete Inputs",IF($AG115="Review","Review Capacity/Distance",IF($AH115="Below Target","Review Pricing/Costs",IF($AF115&lt;'Settings'!$B$16,"Build Density","Recommended"))))))</f>
        <v/>
      </c>
      <c r="AJ115" s="39">
        <f>IF(COUNTA($A115:$N115)=0,"",IF($B115&lt;&gt;"Yes","Not Required",IF(COUNTIF($A$6:$A$205,$A115)&gt;1,"Duplicate Area ID",IF(OR($A115="",$C115="",$D115="",$E115="",$F115="",$G115="",$H115&lt;=0,$I115&lt;=0,$J115&lt;=0,$K115&lt;0,$L115&lt;=0,$M115="",LEN($D115)&lt;&gt;5,IFERROR(VALUE($D115),-1)&lt;0),"Complete Inputs","OK"))))</f>
        <v/>
      </c>
    </row>
    <row r="116" ht="20" customHeight="1">
      <c r="A116" s="29" t="n"/>
      <c r="B116" s="29" t="n"/>
      <c r="C116" s="29" t="n"/>
      <c r="D116" s="30" t="n"/>
      <c r="E116" s="29" t="n"/>
      <c r="F116" s="29" t="n"/>
      <c r="G116" s="29" t="n"/>
      <c r="H116" s="31" t="n"/>
      <c r="I116" s="31" t="n"/>
      <c r="J116" s="57" t="n"/>
      <c r="K116" s="57" t="n"/>
      <c r="L116" s="58" t="n"/>
      <c r="M116" s="29" t="n"/>
      <c r="N116" s="34" t="n"/>
      <c r="O116" s="59">
        <f>IF(COUNTA($A116:$N116)=0,"",IF($B116="Yes",2*$J116*$H116,0))</f>
        <v/>
      </c>
      <c r="P116" s="59">
        <f>IF(COUNTA($A116:$N116)=0,"",IF($B116="Yes",MAX($I116-$H116,0)*$K116,0))</f>
        <v/>
      </c>
      <c r="Q116" s="59">
        <f>IF(COUNTA($A116:$N116)=0,"",IF($B116="Yes",$O116+$P116,0))</f>
        <v/>
      </c>
      <c r="R116" s="59">
        <f>IF(COUNTA($A116:$N116)=0,"",IF($B116="Yes",IFERROR($Q116/'Settings'!$B$7,0),0))</f>
        <v/>
      </c>
      <c r="S116" s="59">
        <f>IF(COUNTA($A116:$N116)=0,"",IF($B116="Yes",IFERROR($I116*'Settings'!$B$8/60,0),0))</f>
        <v/>
      </c>
      <c r="T116" s="59">
        <f>IF(COUNTA($A116:$N116)=0,"",IF($B116="Yes",$R116+$S116,0))</f>
        <v/>
      </c>
      <c r="U116" s="59">
        <f>IF(COUNTA($A116:$N116)=0,"",IF($B116="Yes",IFERROR($T116/$H116,0),0))</f>
        <v/>
      </c>
      <c r="V116" s="60">
        <f>IF(COUNTA($A116:$N116)=0,"",IF($B116="Yes",$I116*$L116,0))</f>
        <v/>
      </c>
      <c r="W116" s="59">
        <f>IF(COUNTA($A116:$N116)=0,"",IF($B116="Yes",IFERROR($Q116/'Settings'!$B$9,0),0))</f>
        <v/>
      </c>
      <c r="X116" s="60">
        <f>IF(COUNTA($A116:$N116)=0,"",IF($B116="Yes",$W116*'Settings'!$B$10,0))</f>
        <v/>
      </c>
      <c r="Y116" s="60">
        <f>IF(COUNTA($A116:$N116)=0,"",IF($B116="Yes",$Q116*'Settings'!$B$11,0))</f>
        <v/>
      </c>
      <c r="Z116" s="60">
        <f>IF(COUNTA($A116:$N116)=0,"",IF($B116="Yes",$T116*'Settings'!$B$12,0))</f>
        <v/>
      </c>
      <c r="AA116" s="60">
        <f>IF(COUNTA($A116:$N116)=0,"",IF($B116="Yes",$H116*'Settings'!$B$13,0))</f>
        <v/>
      </c>
      <c r="AB116" s="60">
        <f>IF(COUNTA($A116:$N116)=0,"",IF($B116="Yes",SUM($X116:$AA116),0))</f>
        <v/>
      </c>
      <c r="AC116" s="60">
        <f>IF(COUNTA($A116:$N116)=0,"",IF($B116="Yes",$V116-$AB116,0))</f>
        <v/>
      </c>
      <c r="AD116" s="61">
        <f>IF(COUNTA($A116:$N116)=0,"",IF($B116="Yes",IFERROR($AC116/$V116,0),0))</f>
        <v/>
      </c>
      <c r="AE116" s="59">
        <f>IF(COUNTA($A116:$N116)=0,"",IF($B116="Yes",IFERROR($I116/$H116,0),0))</f>
        <v/>
      </c>
      <c r="AF116" s="38">
        <f>IF(COUNTA($A116:$N116)=0,"",IF($B116="Yes",IFERROR($I116/$Q116,0),0))</f>
        <v/>
      </c>
      <c r="AG116" s="39">
        <f>IF(COUNTA($A116:$N116)=0,"",IF($B116&lt;&gt;"Yes","Not Included",IF(OR($U116&gt;'Settings'!$B$14,$J116&gt;'Settings'!$B$17),"Review","Within Capacity")))</f>
        <v/>
      </c>
      <c r="AH116" s="39">
        <f>IF(COUNTA($A116:$N116)=0,"",IF($B116&lt;&gt;"Yes","Not Included",IF($AD116&gt;='Settings'!$B$15,"Meets Target","Below Target")))</f>
        <v/>
      </c>
      <c r="AI116" s="39">
        <f>IF(COUNTA($A116:$N116)=0,"",IF($B116&lt;&gt;"Yes","Exclude",IF($AJ116&lt;&gt;"OK","Complete Inputs",IF($AG116="Review","Review Capacity/Distance",IF($AH116="Below Target","Review Pricing/Costs",IF($AF116&lt;'Settings'!$B$16,"Build Density","Recommended"))))))</f>
        <v/>
      </c>
      <c r="AJ116" s="39">
        <f>IF(COUNTA($A116:$N116)=0,"",IF($B116&lt;&gt;"Yes","Not Required",IF(COUNTIF($A$6:$A$205,$A116)&gt;1,"Duplicate Area ID",IF(OR($A116="",$C116="",$D116="",$E116="",$F116="",$G116="",$H116&lt;=0,$I116&lt;=0,$J116&lt;=0,$K116&lt;0,$L116&lt;=0,$M116="",LEN($D116)&lt;&gt;5,IFERROR(VALUE($D116),-1)&lt;0),"Complete Inputs","OK"))))</f>
        <v/>
      </c>
    </row>
    <row r="117" ht="20" customHeight="1">
      <c r="A117" s="29" t="n"/>
      <c r="B117" s="29" t="n"/>
      <c r="C117" s="29" t="n"/>
      <c r="D117" s="30" t="n"/>
      <c r="E117" s="29" t="n"/>
      <c r="F117" s="29" t="n"/>
      <c r="G117" s="29" t="n"/>
      <c r="H117" s="31" t="n"/>
      <c r="I117" s="31" t="n"/>
      <c r="J117" s="57" t="n"/>
      <c r="K117" s="57" t="n"/>
      <c r="L117" s="58" t="n"/>
      <c r="M117" s="29" t="n"/>
      <c r="N117" s="34" t="n"/>
      <c r="O117" s="59">
        <f>IF(COUNTA($A117:$N117)=0,"",IF($B117="Yes",2*$J117*$H117,0))</f>
        <v/>
      </c>
      <c r="P117" s="59">
        <f>IF(COUNTA($A117:$N117)=0,"",IF($B117="Yes",MAX($I117-$H117,0)*$K117,0))</f>
        <v/>
      </c>
      <c r="Q117" s="59">
        <f>IF(COUNTA($A117:$N117)=0,"",IF($B117="Yes",$O117+$P117,0))</f>
        <v/>
      </c>
      <c r="R117" s="59">
        <f>IF(COUNTA($A117:$N117)=0,"",IF($B117="Yes",IFERROR($Q117/'Settings'!$B$7,0),0))</f>
        <v/>
      </c>
      <c r="S117" s="59">
        <f>IF(COUNTA($A117:$N117)=0,"",IF($B117="Yes",IFERROR($I117*'Settings'!$B$8/60,0),0))</f>
        <v/>
      </c>
      <c r="T117" s="59">
        <f>IF(COUNTA($A117:$N117)=0,"",IF($B117="Yes",$R117+$S117,0))</f>
        <v/>
      </c>
      <c r="U117" s="59">
        <f>IF(COUNTA($A117:$N117)=0,"",IF($B117="Yes",IFERROR($T117/$H117,0),0))</f>
        <v/>
      </c>
      <c r="V117" s="60">
        <f>IF(COUNTA($A117:$N117)=0,"",IF($B117="Yes",$I117*$L117,0))</f>
        <v/>
      </c>
      <c r="W117" s="59">
        <f>IF(COUNTA($A117:$N117)=0,"",IF($B117="Yes",IFERROR($Q117/'Settings'!$B$9,0),0))</f>
        <v/>
      </c>
      <c r="X117" s="60">
        <f>IF(COUNTA($A117:$N117)=0,"",IF($B117="Yes",$W117*'Settings'!$B$10,0))</f>
        <v/>
      </c>
      <c r="Y117" s="60">
        <f>IF(COUNTA($A117:$N117)=0,"",IF($B117="Yes",$Q117*'Settings'!$B$11,0))</f>
        <v/>
      </c>
      <c r="Z117" s="60">
        <f>IF(COUNTA($A117:$N117)=0,"",IF($B117="Yes",$T117*'Settings'!$B$12,0))</f>
        <v/>
      </c>
      <c r="AA117" s="60">
        <f>IF(COUNTA($A117:$N117)=0,"",IF($B117="Yes",$H117*'Settings'!$B$13,0))</f>
        <v/>
      </c>
      <c r="AB117" s="60">
        <f>IF(COUNTA($A117:$N117)=0,"",IF($B117="Yes",SUM($X117:$AA117),0))</f>
        <v/>
      </c>
      <c r="AC117" s="60">
        <f>IF(COUNTA($A117:$N117)=0,"",IF($B117="Yes",$V117-$AB117,0))</f>
        <v/>
      </c>
      <c r="AD117" s="61">
        <f>IF(COUNTA($A117:$N117)=0,"",IF($B117="Yes",IFERROR($AC117/$V117,0),0))</f>
        <v/>
      </c>
      <c r="AE117" s="59">
        <f>IF(COUNTA($A117:$N117)=0,"",IF($B117="Yes",IFERROR($I117/$H117,0),0))</f>
        <v/>
      </c>
      <c r="AF117" s="38">
        <f>IF(COUNTA($A117:$N117)=0,"",IF($B117="Yes",IFERROR($I117/$Q117,0),0))</f>
        <v/>
      </c>
      <c r="AG117" s="39">
        <f>IF(COUNTA($A117:$N117)=0,"",IF($B117&lt;&gt;"Yes","Not Included",IF(OR($U117&gt;'Settings'!$B$14,$J117&gt;'Settings'!$B$17),"Review","Within Capacity")))</f>
        <v/>
      </c>
      <c r="AH117" s="39">
        <f>IF(COUNTA($A117:$N117)=0,"",IF($B117&lt;&gt;"Yes","Not Included",IF($AD117&gt;='Settings'!$B$15,"Meets Target","Below Target")))</f>
        <v/>
      </c>
      <c r="AI117" s="39">
        <f>IF(COUNTA($A117:$N117)=0,"",IF($B117&lt;&gt;"Yes","Exclude",IF($AJ117&lt;&gt;"OK","Complete Inputs",IF($AG117="Review","Review Capacity/Distance",IF($AH117="Below Target","Review Pricing/Costs",IF($AF117&lt;'Settings'!$B$16,"Build Density","Recommended"))))))</f>
        <v/>
      </c>
      <c r="AJ117" s="39">
        <f>IF(COUNTA($A117:$N117)=0,"",IF($B117&lt;&gt;"Yes","Not Required",IF(COUNTIF($A$6:$A$205,$A117)&gt;1,"Duplicate Area ID",IF(OR($A117="",$C117="",$D117="",$E117="",$F117="",$G117="",$H117&lt;=0,$I117&lt;=0,$J117&lt;=0,$K117&lt;0,$L117&lt;=0,$M117="",LEN($D117)&lt;&gt;5,IFERROR(VALUE($D117),-1)&lt;0),"Complete Inputs","OK"))))</f>
        <v/>
      </c>
    </row>
    <row r="118" ht="20" customHeight="1">
      <c r="A118" s="29" t="n"/>
      <c r="B118" s="29" t="n"/>
      <c r="C118" s="29" t="n"/>
      <c r="D118" s="30" t="n"/>
      <c r="E118" s="29" t="n"/>
      <c r="F118" s="29" t="n"/>
      <c r="G118" s="29" t="n"/>
      <c r="H118" s="31" t="n"/>
      <c r="I118" s="31" t="n"/>
      <c r="J118" s="57" t="n"/>
      <c r="K118" s="57" t="n"/>
      <c r="L118" s="58" t="n"/>
      <c r="M118" s="29" t="n"/>
      <c r="N118" s="34" t="n"/>
      <c r="O118" s="59">
        <f>IF(COUNTA($A118:$N118)=0,"",IF($B118="Yes",2*$J118*$H118,0))</f>
        <v/>
      </c>
      <c r="P118" s="59">
        <f>IF(COUNTA($A118:$N118)=0,"",IF($B118="Yes",MAX($I118-$H118,0)*$K118,0))</f>
        <v/>
      </c>
      <c r="Q118" s="59">
        <f>IF(COUNTA($A118:$N118)=0,"",IF($B118="Yes",$O118+$P118,0))</f>
        <v/>
      </c>
      <c r="R118" s="59">
        <f>IF(COUNTA($A118:$N118)=0,"",IF($B118="Yes",IFERROR($Q118/'Settings'!$B$7,0),0))</f>
        <v/>
      </c>
      <c r="S118" s="59">
        <f>IF(COUNTA($A118:$N118)=0,"",IF($B118="Yes",IFERROR($I118*'Settings'!$B$8/60,0),0))</f>
        <v/>
      </c>
      <c r="T118" s="59">
        <f>IF(COUNTA($A118:$N118)=0,"",IF($B118="Yes",$R118+$S118,0))</f>
        <v/>
      </c>
      <c r="U118" s="59">
        <f>IF(COUNTA($A118:$N118)=0,"",IF($B118="Yes",IFERROR($T118/$H118,0),0))</f>
        <v/>
      </c>
      <c r="V118" s="60">
        <f>IF(COUNTA($A118:$N118)=0,"",IF($B118="Yes",$I118*$L118,0))</f>
        <v/>
      </c>
      <c r="W118" s="59">
        <f>IF(COUNTA($A118:$N118)=0,"",IF($B118="Yes",IFERROR($Q118/'Settings'!$B$9,0),0))</f>
        <v/>
      </c>
      <c r="X118" s="60">
        <f>IF(COUNTA($A118:$N118)=0,"",IF($B118="Yes",$W118*'Settings'!$B$10,0))</f>
        <v/>
      </c>
      <c r="Y118" s="60">
        <f>IF(COUNTA($A118:$N118)=0,"",IF($B118="Yes",$Q118*'Settings'!$B$11,0))</f>
        <v/>
      </c>
      <c r="Z118" s="60">
        <f>IF(COUNTA($A118:$N118)=0,"",IF($B118="Yes",$T118*'Settings'!$B$12,0))</f>
        <v/>
      </c>
      <c r="AA118" s="60">
        <f>IF(COUNTA($A118:$N118)=0,"",IF($B118="Yes",$H118*'Settings'!$B$13,0))</f>
        <v/>
      </c>
      <c r="AB118" s="60">
        <f>IF(COUNTA($A118:$N118)=0,"",IF($B118="Yes",SUM($X118:$AA118),0))</f>
        <v/>
      </c>
      <c r="AC118" s="60">
        <f>IF(COUNTA($A118:$N118)=0,"",IF($B118="Yes",$V118-$AB118,0))</f>
        <v/>
      </c>
      <c r="AD118" s="61">
        <f>IF(COUNTA($A118:$N118)=0,"",IF($B118="Yes",IFERROR($AC118/$V118,0),0))</f>
        <v/>
      </c>
      <c r="AE118" s="59">
        <f>IF(COUNTA($A118:$N118)=0,"",IF($B118="Yes",IFERROR($I118/$H118,0),0))</f>
        <v/>
      </c>
      <c r="AF118" s="38">
        <f>IF(COUNTA($A118:$N118)=0,"",IF($B118="Yes",IFERROR($I118/$Q118,0),0))</f>
        <v/>
      </c>
      <c r="AG118" s="39">
        <f>IF(COUNTA($A118:$N118)=0,"",IF($B118&lt;&gt;"Yes","Not Included",IF(OR($U118&gt;'Settings'!$B$14,$J118&gt;'Settings'!$B$17),"Review","Within Capacity")))</f>
        <v/>
      </c>
      <c r="AH118" s="39">
        <f>IF(COUNTA($A118:$N118)=0,"",IF($B118&lt;&gt;"Yes","Not Included",IF($AD118&gt;='Settings'!$B$15,"Meets Target","Below Target")))</f>
        <v/>
      </c>
      <c r="AI118" s="39">
        <f>IF(COUNTA($A118:$N118)=0,"",IF($B118&lt;&gt;"Yes","Exclude",IF($AJ118&lt;&gt;"OK","Complete Inputs",IF($AG118="Review","Review Capacity/Distance",IF($AH118="Below Target","Review Pricing/Costs",IF($AF118&lt;'Settings'!$B$16,"Build Density","Recommended"))))))</f>
        <v/>
      </c>
      <c r="AJ118" s="39">
        <f>IF(COUNTA($A118:$N118)=0,"",IF($B118&lt;&gt;"Yes","Not Required",IF(COUNTIF($A$6:$A$205,$A118)&gt;1,"Duplicate Area ID",IF(OR($A118="",$C118="",$D118="",$E118="",$F118="",$G118="",$H118&lt;=0,$I118&lt;=0,$J118&lt;=0,$K118&lt;0,$L118&lt;=0,$M118="",LEN($D118)&lt;&gt;5,IFERROR(VALUE($D118),-1)&lt;0),"Complete Inputs","OK"))))</f>
        <v/>
      </c>
    </row>
    <row r="119" ht="20" customHeight="1">
      <c r="A119" s="29" t="n"/>
      <c r="B119" s="29" t="n"/>
      <c r="C119" s="29" t="n"/>
      <c r="D119" s="30" t="n"/>
      <c r="E119" s="29" t="n"/>
      <c r="F119" s="29" t="n"/>
      <c r="G119" s="29" t="n"/>
      <c r="H119" s="31" t="n"/>
      <c r="I119" s="31" t="n"/>
      <c r="J119" s="57" t="n"/>
      <c r="K119" s="57" t="n"/>
      <c r="L119" s="58" t="n"/>
      <c r="M119" s="29" t="n"/>
      <c r="N119" s="34" t="n"/>
      <c r="O119" s="59">
        <f>IF(COUNTA($A119:$N119)=0,"",IF($B119="Yes",2*$J119*$H119,0))</f>
        <v/>
      </c>
      <c r="P119" s="59">
        <f>IF(COUNTA($A119:$N119)=0,"",IF($B119="Yes",MAX($I119-$H119,0)*$K119,0))</f>
        <v/>
      </c>
      <c r="Q119" s="59">
        <f>IF(COUNTA($A119:$N119)=0,"",IF($B119="Yes",$O119+$P119,0))</f>
        <v/>
      </c>
      <c r="R119" s="59">
        <f>IF(COUNTA($A119:$N119)=0,"",IF($B119="Yes",IFERROR($Q119/'Settings'!$B$7,0),0))</f>
        <v/>
      </c>
      <c r="S119" s="59">
        <f>IF(COUNTA($A119:$N119)=0,"",IF($B119="Yes",IFERROR($I119*'Settings'!$B$8/60,0),0))</f>
        <v/>
      </c>
      <c r="T119" s="59">
        <f>IF(COUNTA($A119:$N119)=0,"",IF($B119="Yes",$R119+$S119,0))</f>
        <v/>
      </c>
      <c r="U119" s="59">
        <f>IF(COUNTA($A119:$N119)=0,"",IF($B119="Yes",IFERROR($T119/$H119,0),0))</f>
        <v/>
      </c>
      <c r="V119" s="60">
        <f>IF(COUNTA($A119:$N119)=0,"",IF($B119="Yes",$I119*$L119,0))</f>
        <v/>
      </c>
      <c r="W119" s="59">
        <f>IF(COUNTA($A119:$N119)=0,"",IF($B119="Yes",IFERROR($Q119/'Settings'!$B$9,0),0))</f>
        <v/>
      </c>
      <c r="X119" s="60">
        <f>IF(COUNTA($A119:$N119)=0,"",IF($B119="Yes",$W119*'Settings'!$B$10,0))</f>
        <v/>
      </c>
      <c r="Y119" s="60">
        <f>IF(COUNTA($A119:$N119)=0,"",IF($B119="Yes",$Q119*'Settings'!$B$11,0))</f>
        <v/>
      </c>
      <c r="Z119" s="60">
        <f>IF(COUNTA($A119:$N119)=0,"",IF($B119="Yes",$T119*'Settings'!$B$12,0))</f>
        <v/>
      </c>
      <c r="AA119" s="60">
        <f>IF(COUNTA($A119:$N119)=0,"",IF($B119="Yes",$H119*'Settings'!$B$13,0))</f>
        <v/>
      </c>
      <c r="AB119" s="60">
        <f>IF(COUNTA($A119:$N119)=0,"",IF($B119="Yes",SUM($X119:$AA119),0))</f>
        <v/>
      </c>
      <c r="AC119" s="60">
        <f>IF(COUNTA($A119:$N119)=0,"",IF($B119="Yes",$V119-$AB119,0))</f>
        <v/>
      </c>
      <c r="AD119" s="61">
        <f>IF(COUNTA($A119:$N119)=0,"",IF($B119="Yes",IFERROR($AC119/$V119,0),0))</f>
        <v/>
      </c>
      <c r="AE119" s="59">
        <f>IF(COUNTA($A119:$N119)=0,"",IF($B119="Yes",IFERROR($I119/$H119,0),0))</f>
        <v/>
      </c>
      <c r="AF119" s="38">
        <f>IF(COUNTA($A119:$N119)=0,"",IF($B119="Yes",IFERROR($I119/$Q119,0),0))</f>
        <v/>
      </c>
      <c r="AG119" s="39">
        <f>IF(COUNTA($A119:$N119)=0,"",IF($B119&lt;&gt;"Yes","Not Included",IF(OR($U119&gt;'Settings'!$B$14,$J119&gt;'Settings'!$B$17),"Review","Within Capacity")))</f>
        <v/>
      </c>
      <c r="AH119" s="39">
        <f>IF(COUNTA($A119:$N119)=0,"",IF($B119&lt;&gt;"Yes","Not Included",IF($AD119&gt;='Settings'!$B$15,"Meets Target","Below Target")))</f>
        <v/>
      </c>
      <c r="AI119" s="39">
        <f>IF(COUNTA($A119:$N119)=0,"",IF($B119&lt;&gt;"Yes","Exclude",IF($AJ119&lt;&gt;"OK","Complete Inputs",IF($AG119="Review","Review Capacity/Distance",IF($AH119="Below Target","Review Pricing/Costs",IF($AF119&lt;'Settings'!$B$16,"Build Density","Recommended"))))))</f>
        <v/>
      </c>
      <c r="AJ119" s="39">
        <f>IF(COUNTA($A119:$N119)=0,"",IF($B119&lt;&gt;"Yes","Not Required",IF(COUNTIF($A$6:$A$205,$A119)&gt;1,"Duplicate Area ID",IF(OR($A119="",$C119="",$D119="",$E119="",$F119="",$G119="",$H119&lt;=0,$I119&lt;=0,$J119&lt;=0,$K119&lt;0,$L119&lt;=0,$M119="",LEN($D119)&lt;&gt;5,IFERROR(VALUE($D119),-1)&lt;0),"Complete Inputs","OK"))))</f>
        <v/>
      </c>
    </row>
    <row r="120" ht="20" customHeight="1">
      <c r="A120" s="29" t="n"/>
      <c r="B120" s="29" t="n"/>
      <c r="C120" s="29" t="n"/>
      <c r="D120" s="30" t="n"/>
      <c r="E120" s="29" t="n"/>
      <c r="F120" s="29" t="n"/>
      <c r="G120" s="29" t="n"/>
      <c r="H120" s="31" t="n"/>
      <c r="I120" s="31" t="n"/>
      <c r="J120" s="57" t="n"/>
      <c r="K120" s="57" t="n"/>
      <c r="L120" s="58" t="n"/>
      <c r="M120" s="29" t="n"/>
      <c r="N120" s="34" t="n"/>
      <c r="O120" s="59">
        <f>IF(COUNTA($A120:$N120)=0,"",IF($B120="Yes",2*$J120*$H120,0))</f>
        <v/>
      </c>
      <c r="P120" s="59">
        <f>IF(COUNTA($A120:$N120)=0,"",IF($B120="Yes",MAX($I120-$H120,0)*$K120,0))</f>
        <v/>
      </c>
      <c r="Q120" s="59">
        <f>IF(COUNTA($A120:$N120)=0,"",IF($B120="Yes",$O120+$P120,0))</f>
        <v/>
      </c>
      <c r="R120" s="59">
        <f>IF(COUNTA($A120:$N120)=0,"",IF($B120="Yes",IFERROR($Q120/'Settings'!$B$7,0),0))</f>
        <v/>
      </c>
      <c r="S120" s="59">
        <f>IF(COUNTA($A120:$N120)=0,"",IF($B120="Yes",IFERROR($I120*'Settings'!$B$8/60,0),0))</f>
        <v/>
      </c>
      <c r="T120" s="59">
        <f>IF(COUNTA($A120:$N120)=0,"",IF($B120="Yes",$R120+$S120,0))</f>
        <v/>
      </c>
      <c r="U120" s="59">
        <f>IF(COUNTA($A120:$N120)=0,"",IF($B120="Yes",IFERROR($T120/$H120,0),0))</f>
        <v/>
      </c>
      <c r="V120" s="60">
        <f>IF(COUNTA($A120:$N120)=0,"",IF($B120="Yes",$I120*$L120,0))</f>
        <v/>
      </c>
      <c r="W120" s="59">
        <f>IF(COUNTA($A120:$N120)=0,"",IF($B120="Yes",IFERROR($Q120/'Settings'!$B$9,0),0))</f>
        <v/>
      </c>
      <c r="X120" s="60">
        <f>IF(COUNTA($A120:$N120)=0,"",IF($B120="Yes",$W120*'Settings'!$B$10,0))</f>
        <v/>
      </c>
      <c r="Y120" s="60">
        <f>IF(COUNTA($A120:$N120)=0,"",IF($B120="Yes",$Q120*'Settings'!$B$11,0))</f>
        <v/>
      </c>
      <c r="Z120" s="60">
        <f>IF(COUNTA($A120:$N120)=0,"",IF($B120="Yes",$T120*'Settings'!$B$12,0))</f>
        <v/>
      </c>
      <c r="AA120" s="60">
        <f>IF(COUNTA($A120:$N120)=0,"",IF($B120="Yes",$H120*'Settings'!$B$13,0))</f>
        <v/>
      </c>
      <c r="AB120" s="60">
        <f>IF(COUNTA($A120:$N120)=0,"",IF($B120="Yes",SUM($X120:$AA120),0))</f>
        <v/>
      </c>
      <c r="AC120" s="60">
        <f>IF(COUNTA($A120:$N120)=0,"",IF($B120="Yes",$V120-$AB120,0))</f>
        <v/>
      </c>
      <c r="AD120" s="61">
        <f>IF(COUNTA($A120:$N120)=0,"",IF($B120="Yes",IFERROR($AC120/$V120,0),0))</f>
        <v/>
      </c>
      <c r="AE120" s="59">
        <f>IF(COUNTA($A120:$N120)=0,"",IF($B120="Yes",IFERROR($I120/$H120,0),0))</f>
        <v/>
      </c>
      <c r="AF120" s="38">
        <f>IF(COUNTA($A120:$N120)=0,"",IF($B120="Yes",IFERROR($I120/$Q120,0),0))</f>
        <v/>
      </c>
      <c r="AG120" s="39">
        <f>IF(COUNTA($A120:$N120)=0,"",IF($B120&lt;&gt;"Yes","Not Included",IF(OR($U120&gt;'Settings'!$B$14,$J120&gt;'Settings'!$B$17),"Review","Within Capacity")))</f>
        <v/>
      </c>
      <c r="AH120" s="39">
        <f>IF(COUNTA($A120:$N120)=0,"",IF($B120&lt;&gt;"Yes","Not Included",IF($AD120&gt;='Settings'!$B$15,"Meets Target","Below Target")))</f>
        <v/>
      </c>
      <c r="AI120" s="39">
        <f>IF(COUNTA($A120:$N120)=0,"",IF($B120&lt;&gt;"Yes","Exclude",IF($AJ120&lt;&gt;"OK","Complete Inputs",IF($AG120="Review","Review Capacity/Distance",IF($AH120="Below Target","Review Pricing/Costs",IF($AF120&lt;'Settings'!$B$16,"Build Density","Recommended"))))))</f>
        <v/>
      </c>
      <c r="AJ120" s="39">
        <f>IF(COUNTA($A120:$N120)=0,"",IF($B120&lt;&gt;"Yes","Not Required",IF(COUNTIF($A$6:$A$205,$A120)&gt;1,"Duplicate Area ID",IF(OR($A120="",$C120="",$D120="",$E120="",$F120="",$G120="",$H120&lt;=0,$I120&lt;=0,$J120&lt;=0,$K120&lt;0,$L120&lt;=0,$M120="",LEN($D120)&lt;&gt;5,IFERROR(VALUE($D120),-1)&lt;0),"Complete Inputs","OK"))))</f>
        <v/>
      </c>
    </row>
    <row r="121" ht="20" customHeight="1">
      <c r="A121" s="29" t="n"/>
      <c r="B121" s="29" t="n"/>
      <c r="C121" s="29" t="n"/>
      <c r="D121" s="30" t="n"/>
      <c r="E121" s="29" t="n"/>
      <c r="F121" s="29" t="n"/>
      <c r="G121" s="29" t="n"/>
      <c r="H121" s="31" t="n"/>
      <c r="I121" s="31" t="n"/>
      <c r="J121" s="57" t="n"/>
      <c r="K121" s="57" t="n"/>
      <c r="L121" s="58" t="n"/>
      <c r="M121" s="29" t="n"/>
      <c r="N121" s="34" t="n"/>
      <c r="O121" s="59">
        <f>IF(COUNTA($A121:$N121)=0,"",IF($B121="Yes",2*$J121*$H121,0))</f>
        <v/>
      </c>
      <c r="P121" s="59">
        <f>IF(COUNTA($A121:$N121)=0,"",IF($B121="Yes",MAX($I121-$H121,0)*$K121,0))</f>
        <v/>
      </c>
      <c r="Q121" s="59">
        <f>IF(COUNTA($A121:$N121)=0,"",IF($B121="Yes",$O121+$P121,0))</f>
        <v/>
      </c>
      <c r="R121" s="59">
        <f>IF(COUNTA($A121:$N121)=0,"",IF($B121="Yes",IFERROR($Q121/'Settings'!$B$7,0),0))</f>
        <v/>
      </c>
      <c r="S121" s="59">
        <f>IF(COUNTA($A121:$N121)=0,"",IF($B121="Yes",IFERROR($I121*'Settings'!$B$8/60,0),0))</f>
        <v/>
      </c>
      <c r="T121" s="59">
        <f>IF(COUNTA($A121:$N121)=0,"",IF($B121="Yes",$R121+$S121,0))</f>
        <v/>
      </c>
      <c r="U121" s="59">
        <f>IF(COUNTA($A121:$N121)=0,"",IF($B121="Yes",IFERROR($T121/$H121,0),0))</f>
        <v/>
      </c>
      <c r="V121" s="60">
        <f>IF(COUNTA($A121:$N121)=0,"",IF($B121="Yes",$I121*$L121,0))</f>
        <v/>
      </c>
      <c r="W121" s="59">
        <f>IF(COUNTA($A121:$N121)=0,"",IF($B121="Yes",IFERROR($Q121/'Settings'!$B$9,0),0))</f>
        <v/>
      </c>
      <c r="X121" s="60">
        <f>IF(COUNTA($A121:$N121)=0,"",IF($B121="Yes",$W121*'Settings'!$B$10,0))</f>
        <v/>
      </c>
      <c r="Y121" s="60">
        <f>IF(COUNTA($A121:$N121)=0,"",IF($B121="Yes",$Q121*'Settings'!$B$11,0))</f>
        <v/>
      </c>
      <c r="Z121" s="60">
        <f>IF(COUNTA($A121:$N121)=0,"",IF($B121="Yes",$T121*'Settings'!$B$12,0))</f>
        <v/>
      </c>
      <c r="AA121" s="60">
        <f>IF(COUNTA($A121:$N121)=0,"",IF($B121="Yes",$H121*'Settings'!$B$13,0))</f>
        <v/>
      </c>
      <c r="AB121" s="60">
        <f>IF(COUNTA($A121:$N121)=0,"",IF($B121="Yes",SUM($X121:$AA121),0))</f>
        <v/>
      </c>
      <c r="AC121" s="60">
        <f>IF(COUNTA($A121:$N121)=0,"",IF($B121="Yes",$V121-$AB121,0))</f>
        <v/>
      </c>
      <c r="AD121" s="61">
        <f>IF(COUNTA($A121:$N121)=0,"",IF($B121="Yes",IFERROR($AC121/$V121,0),0))</f>
        <v/>
      </c>
      <c r="AE121" s="59">
        <f>IF(COUNTA($A121:$N121)=0,"",IF($B121="Yes",IFERROR($I121/$H121,0),0))</f>
        <v/>
      </c>
      <c r="AF121" s="38">
        <f>IF(COUNTA($A121:$N121)=0,"",IF($B121="Yes",IFERROR($I121/$Q121,0),0))</f>
        <v/>
      </c>
      <c r="AG121" s="39">
        <f>IF(COUNTA($A121:$N121)=0,"",IF($B121&lt;&gt;"Yes","Not Included",IF(OR($U121&gt;'Settings'!$B$14,$J121&gt;'Settings'!$B$17),"Review","Within Capacity")))</f>
        <v/>
      </c>
      <c r="AH121" s="39">
        <f>IF(COUNTA($A121:$N121)=0,"",IF($B121&lt;&gt;"Yes","Not Included",IF($AD121&gt;='Settings'!$B$15,"Meets Target","Below Target")))</f>
        <v/>
      </c>
      <c r="AI121" s="39">
        <f>IF(COUNTA($A121:$N121)=0,"",IF($B121&lt;&gt;"Yes","Exclude",IF($AJ121&lt;&gt;"OK","Complete Inputs",IF($AG121="Review","Review Capacity/Distance",IF($AH121="Below Target","Review Pricing/Costs",IF($AF121&lt;'Settings'!$B$16,"Build Density","Recommended"))))))</f>
        <v/>
      </c>
      <c r="AJ121" s="39">
        <f>IF(COUNTA($A121:$N121)=0,"",IF($B121&lt;&gt;"Yes","Not Required",IF(COUNTIF($A$6:$A$205,$A121)&gt;1,"Duplicate Area ID",IF(OR($A121="",$C121="",$D121="",$E121="",$F121="",$G121="",$H121&lt;=0,$I121&lt;=0,$J121&lt;=0,$K121&lt;0,$L121&lt;=0,$M121="",LEN($D121)&lt;&gt;5,IFERROR(VALUE($D121),-1)&lt;0),"Complete Inputs","OK"))))</f>
        <v/>
      </c>
    </row>
    <row r="122" ht="20" customHeight="1">
      <c r="A122" s="29" t="n"/>
      <c r="B122" s="29" t="n"/>
      <c r="C122" s="29" t="n"/>
      <c r="D122" s="30" t="n"/>
      <c r="E122" s="29" t="n"/>
      <c r="F122" s="29" t="n"/>
      <c r="G122" s="29" t="n"/>
      <c r="H122" s="31" t="n"/>
      <c r="I122" s="31" t="n"/>
      <c r="J122" s="57" t="n"/>
      <c r="K122" s="57" t="n"/>
      <c r="L122" s="58" t="n"/>
      <c r="M122" s="29" t="n"/>
      <c r="N122" s="34" t="n"/>
      <c r="O122" s="59">
        <f>IF(COUNTA($A122:$N122)=0,"",IF($B122="Yes",2*$J122*$H122,0))</f>
        <v/>
      </c>
      <c r="P122" s="59">
        <f>IF(COUNTA($A122:$N122)=0,"",IF($B122="Yes",MAX($I122-$H122,0)*$K122,0))</f>
        <v/>
      </c>
      <c r="Q122" s="59">
        <f>IF(COUNTA($A122:$N122)=0,"",IF($B122="Yes",$O122+$P122,0))</f>
        <v/>
      </c>
      <c r="R122" s="59">
        <f>IF(COUNTA($A122:$N122)=0,"",IF($B122="Yes",IFERROR($Q122/'Settings'!$B$7,0),0))</f>
        <v/>
      </c>
      <c r="S122" s="59">
        <f>IF(COUNTA($A122:$N122)=0,"",IF($B122="Yes",IFERROR($I122*'Settings'!$B$8/60,0),0))</f>
        <v/>
      </c>
      <c r="T122" s="59">
        <f>IF(COUNTA($A122:$N122)=0,"",IF($B122="Yes",$R122+$S122,0))</f>
        <v/>
      </c>
      <c r="U122" s="59">
        <f>IF(COUNTA($A122:$N122)=0,"",IF($B122="Yes",IFERROR($T122/$H122,0),0))</f>
        <v/>
      </c>
      <c r="V122" s="60">
        <f>IF(COUNTA($A122:$N122)=0,"",IF($B122="Yes",$I122*$L122,0))</f>
        <v/>
      </c>
      <c r="W122" s="59">
        <f>IF(COUNTA($A122:$N122)=0,"",IF($B122="Yes",IFERROR($Q122/'Settings'!$B$9,0),0))</f>
        <v/>
      </c>
      <c r="X122" s="60">
        <f>IF(COUNTA($A122:$N122)=0,"",IF($B122="Yes",$W122*'Settings'!$B$10,0))</f>
        <v/>
      </c>
      <c r="Y122" s="60">
        <f>IF(COUNTA($A122:$N122)=0,"",IF($B122="Yes",$Q122*'Settings'!$B$11,0))</f>
        <v/>
      </c>
      <c r="Z122" s="60">
        <f>IF(COUNTA($A122:$N122)=0,"",IF($B122="Yes",$T122*'Settings'!$B$12,0))</f>
        <v/>
      </c>
      <c r="AA122" s="60">
        <f>IF(COUNTA($A122:$N122)=0,"",IF($B122="Yes",$H122*'Settings'!$B$13,0))</f>
        <v/>
      </c>
      <c r="AB122" s="60">
        <f>IF(COUNTA($A122:$N122)=0,"",IF($B122="Yes",SUM($X122:$AA122),0))</f>
        <v/>
      </c>
      <c r="AC122" s="60">
        <f>IF(COUNTA($A122:$N122)=0,"",IF($B122="Yes",$V122-$AB122,0))</f>
        <v/>
      </c>
      <c r="AD122" s="61">
        <f>IF(COUNTA($A122:$N122)=0,"",IF($B122="Yes",IFERROR($AC122/$V122,0),0))</f>
        <v/>
      </c>
      <c r="AE122" s="59">
        <f>IF(COUNTA($A122:$N122)=0,"",IF($B122="Yes",IFERROR($I122/$H122,0),0))</f>
        <v/>
      </c>
      <c r="AF122" s="38">
        <f>IF(COUNTA($A122:$N122)=0,"",IF($B122="Yes",IFERROR($I122/$Q122,0),0))</f>
        <v/>
      </c>
      <c r="AG122" s="39">
        <f>IF(COUNTA($A122:$N122)=0,"",IF($B122&lt;&gt;"Yes","Not Included",IF(OR($U122&gt;'Settings'!$B$14,$J122&gt;'Settings'!$B$17),"Review","Within Capacity")))</f>
        <v/>
      </c>
      <c r="AH122" s="39">
        <f>IF(COUNTA($A122:$N122)=0,"",IF($B122&lt;&gt;"Yes","Not Included",IF($AD122&gt;='Settings'!$B$15,"Meets Target","Below Target")))</f>
        <v/>
      </c>
      <c r="AI122" s="39">
        <f>IF(COUNTA($A122:$N122)=0,"",IF($B122&lt;&gt;"Yes","Exclude",IF($AJ122&lt;&gt;"OK","Complete Inputs",IF($AG122="Review","Review Capacity/Distance",IF($AH122="Below Target","Review Pricing/Costs",IF($AF122&lt;'Settings'!$B$16,"Build Density","Recommended"))))))</f>
        <v/>
      </c>
      <c r="AJ122" s="39">
        <f>IF(COUNTA($A122:$N122)=0,"",IF($B122&lt;&gt;"Yes","Not Required",IF(COUNTIF($A$6:$A$205,$A122)&gt;1,"Duplicate Area ID",IF(OR($A122="",$C122="",$D122="",$E122="",$F122="",$G122="",$H122&lt;=0,$I122&lt;=0,$J122&lt;=0,$K122&lt;0,$L122&lt;=0,$M122="",LEN($D122)&lt;&gt;5,IFERROR(VALUE($D122),-1)&lt;0),"Complete Inputs","OK"))))</f>
        <v/>
      </c>
    </row>
    <row r="123" ht="20" customHeight="1">
      <c r="A123" s="29" t="n"/>
      <c r="B123" s="29" t="n"/>
      <c r="C123" s="29" t="n"/>
      <c r="D123" s="30" t="n"/>
      <c r="E123" s="29" t="n"/>
      <c r="F123" s="29" t="n"/>
      <c r="G123" s="29" t="n"/>
      <c r="H123" s="31" t="n"/>
      <c r="I123" s="31" t="n"/>
      <c r="J123" s="57" t="n"/>
      <c r="K123" s="57" t="n"/>
      <c r="L123" s="58" t="n"/>
      <c r="M123" s="29" t="n"/>
      <c r="N123" s="34" t="n"/>
      <c r="O123" s="59">
        <f>IF(COUNTA($A123:$N123)=0,"",IF($B123="Yes",2*$J123*$H123,0))</f>
        <v/>
      </c>
      <c r="P123" s="59">
        <f>IF(COUNTA($A123:$N123)=0,"",IF($B123="Yes",MAX($I123-$H123,0)*$K123,0))</f>
        <v/>
      </c>
      <c r="Q123" s="59">
        <f>IF(COUNTA($A123:$N123)=0,"",IF($B123="Yes",$O123+$P123,0))</f>
        <v/>
      </c>
      <c r="R123" s="59">
        <f>IF(COUNTA($A123:$N123)=0,"",IF($B123="Yes",IFERROR($Q123/'Settings'!$B$7,0),0))</f>
        <v/>
      </c>
      <c r="S123" s="59">
        <f>IF(COUNTA($A123:$N123)=0,"",IF($B123="Yes",IFERROR($I123*'Settings'!$B$8/60,0),0))</f>
        <v/>
      </c>
      <c r="T123" s="59">
        <f>IF(COUNTA($A123:$N123)=0,"",IF($B123="Yes",$R123+$S123,0))</f>
        <v/>
      </c>
      <c r="U123" s="59">
        <f>IF(COUNTA($A123:$N123)=0,"",IF($B123="Yes",IFERROR($T123/$H123,0),0))</f>
        <v/>
      </c>
      <c r="V123" s="60">
        <f>IF(COUNTA($A123:$N123)=0,"",IF($B123="Yes",$I123*$L123,0))</f>
        <v/>
      </c>
      <c r="W123" s="59">
        <f>IF(COUNTA($A123:$N123)=0,"",IF($B123="Yes",IFERROR($Q123/'Settings'!$B$9,0),0))</f>
        <v/>
      </c>
      <c r="X123" s="60">
        <f>IF(COUNTA($A123:$N123)=0,"",IF($B123="Yes",$W123*'Settings'!$B$10,0))</f>
        <v/>
      </c>
      <c r="Y123" s="60">
        <f>IF(COUNTA($A123:$N123)=0,"",IF($B123="Yes",$Q123*'Settings'!$B$11,0))</f>
        <v/>
      </c>
      <c r="Z123" s="60">
        <f>IF(COUNTA($A123:$N123)=0,"",IF($B123="Yes",$T123*'Settings'!$B$12,0))</f>
        <v/>
      </c>
      <c r="AA123" s="60">
        <f>IF(COUNTA($A123:$N123)=0,"",IF($B123="Yes",$H123*'Settings'!$B$13,0))</f>
        <v/>
      </c>
      <c r="AB123" s="60">
        <f>IF(COUNTA($A123:$N123)=0,"",IF($B123="Yes",SUM($X123:$AA123),0))</f>
        <v/>
      </c>
      <c r="AC123" s="60">
        <f>IF(COUNTA($A123:$N123)=0,"",IF($B123="Yes",$V123-$AB123,0))</f>
        <v/>
      </c>
      <c r="AD123" s="61">
        <f>IF(COUNTA($A123:$N123)=0,"",IF($B123="Yes",IFERROR($AC123/$V123,0),0))</f>
        <v/>
      </c>
      <c r="AE123" s="59">
        <f>IF(COUNTA($A123:$N123)=0,"",IF($B123="Yes",IFERROR($I123/$H123,0),0))</f>
        <v/>
      </c>
      <c r="AF123" s="38">
        <f>IF(COUNTA($A123:$N123)=0,"",IF($B123="Yes",IFERROR($I123/$Q123,0),0))</f>
        <v/>
      </c>
      <c r="AG123" s="39">
        <f>IF(COUNTA($A123:$N123)=0,"",IF($B123&lt;&gt;"Yes","Not Included",IF(OR($U123&gt;'Settings'!$B$14,$J123&gt;'Settings'!$B$17),"Review","Within Capacity")))</f>
        <v/>
      </c>
      <c r="AH123" s="39">
        <f>IF(COUNTA($A123:$N123)=0,"",IF($B123&lt;&gt;"Yes","Not Included",IF($AD123&gt;='Settings'!$B$15,"Meets Target","Below Target")))</f>
        <v/>
      </c>
      <c r="AI123" s="39">
        <f>IF(COUNTA($A123:$N123)=0,"",IF($B123&lt;&gt;"Yes","Exclude",IF($AJ123&lt;&gt;"OK","Complete Inputs",IF($AG123="Review","Review Capacity/Distance",IF($AH123="Below Target","Review Pricing/Costs",IF($AF123&lt;'Settings'!$B$16,"Build Density","Recommended"))))))</f>
        <v/>
      </c>
      <c r="AJ123" s="39">
        <f>IF(COUNTA($A123:$N123)=0,"",IF($B123&lt;&gt;"Yes","Not Required",IF(COUNTIF($A$6:$A$205,$A123)&gt;1,"Duplicate Area ID",IF(OR($A123="",$C123="",$D123="",$E123="",$F123="",$G123="",$H123&lt;=0,$I123&lt;=0,$J123&lt;=0,$K123&lt;0,$L123&lt;=0,$M123="",LEN($D123)&lt;&gt;5,IFERROR(VALUE($D123),-1)&lt;0),"Complete Inputs","OK"))))</f>
        <v/>
      </c>
    </row>
    <row r="124" ht="20" customHeight="1">
      <c r="A124" s="29" t="n"/>
      <c r="B124" s="29" t="n"/>
      <c r="C124" s="29" t="n"/>
      <c r="D124" s="30" t="n"/>
      <c r="E124" s="29" t="n"/>
      <c r="F124" s="29" t="n"/>
      <c r="G124" s="29" t="n"/>
      <c r="H124" s="31" t="n"/>
      <c r="I124" s="31" t="n"/>
      <c r="J124" s="57" t="n"/>
      <c r="K124" s="57" t="n"/>
      <c r="L124" s="58" t="n"/>
      <c r="M124" s="29" t="n"/>
      <c r="N124" s="34" t="n"/>
      <c r="O124" s="59">
        <f>IF(COUNTA($A124:$N124)=0,"",IF($B124="Yes",2*$J124*$H124,0))</f>
        <v/>
      </c>
      <c r="P124" s="59">
        <f>IF(COUNTA($A124:$N124)=0,"",IF($B124="Yes",MAX($I124-$H124,0)*$K124,0))</f>
        <v/>
      </c>
      <c r="Q124" s="59">
        <f>IF(COUNTA($A124:$N124)=0,"",IF($B124="Yes",$O124+$P124,0))</f>
        <v/>
      </c>
      <c r="R124" s="59">
        <f>IF(COUNTA($A124:$N124)=0,"",IF($B124="Yes",IFERROR($Q124/'Settings'!$B$7,0),0))</f>
        <v/>
      </c>
      <c r="S124" s="59">
        <f>IF(COUNTA($A124:$N124)=0,"",IF($B124="Yes",IFERROR($I124*'Settings'!$B$8/60,0),0))</f>
        <v/>
      </c>
      <c r="T124" s="59">
        <f>IF(COUNTA($A124:$N124)=0,"",IF($B124="Yes",$R124+$S124,0))</f>
        <v/>
      </c>
      <c r="U124" s="59">
        <f>IF(COUNTA($A124:$N124)=0,"",IF($B124="Yes",IFERROR($T124/$H124,0),0))</f>
        <v/>
      </c>
      <c r="V124" s="60">
        <f>IF(COUNTA($A124:$N124)=0,"",IF($B124="Yes",$I124*$L124,0))</f>
        <v/>
      </c>
      <c r="W124" s="59">
        <f>IF(COUNTA($A124:$N124)=0,"",IF($B124="Yes",IFERROR($Q124/'Settings'!$B$9,0),0))</f>
        <v/>
      </c>
      <c r="X124" s="60">
        <f>IF(COUNTA($A124:$N124)=0,"",IF($B124="Yes",$W124*'Settings'!$B$10,0))</f>
        <v/>
      </c>
      <c r="Y124" s="60">
        <f>IF(COUNTA($A124:$N124)=0,"",IF($B124="Yes",$Q124*'Settings'!$B$11,0))</f>
        <v/>
      </c>
      <c r="Z124" s="60">
        <f>IF(COUNTA($A124:$N124)=0,"",IF($B124="Yes",$T124*'Settings'!$B$12,0))</f>
        <v/>
      </c>
      <c r="AA124" s="60">
        <f>IF(COUNTA($A124:$N124)=0,"",IF($B124="Yes",$H124*'Settings'!$B$13,0))</f>
        <v/>
      </c>
      <c r="AB124" s="60">
        <f>IF(COUNTA($A124:$N124)=0,"",IF($B124="Yes",SUM($X124:$AA124),0))</f>
        <v/>
      </c>
      <c r="AC124" s="60">
        <f>IF(COUNTA($A124:$N124)=0,"",IF($B124="Yes",$V124-$AB124,0))</f>
        <v/>
      </c>
      <c r="AD124" s="61">
        <f>IF(COUNTA($A124:$N124)=0,"",IF($B124="Yes",IFERROR($AC124/$V124,0),0))</f>
        <v/>
      </c>
      <c r="AE124" s="59">
        <f>IF(COUNTA($A124:$N124)=0,"",IF($B124="Yes",IFERROR($I124/$H124,0),0))</f>
        <v/>
      </c>
      <c r="AF124" s="38">
        <f>IF(COUNTA($A124:$N124)=0,"",IF($B124="Yes",IFERROR($I124/$Q124,0),0))</f>
        <v/>
      </c>
      <c r="AG124" s="39">
        <f>IF(COUNTA($A124:$N124)=0,"",IF($B124&lt;&gt;"Yes","Not Included",IF(OR($U124&gt;'Settings'!$B$14,$J124&gt;'Settings'!$B$17),"Review","Within Capacity")))</f>
        <v/>
      </c>
      <c r="AH124" s="39">
        <f>IF(COUNTA($A124:$N124)=0,"",IF($B124&lt;&gt;"Yes","Not Included",IF($AD124&gt;='Settings'!$B$15,"Meets Target","Below Target")))</f>
        <v/>
      </c>
      <c r="AI124" s="39">
        <f>IF(COUNTA($A124:$N124)=0,"",IF($B124&lt;&gt;"Yes","Exclude",IF($AJ124&lt;&gt;"OK","Complete Inputs",IF($AG124="Review","Review Capacity/Distance",IF($AH124="Below Target","Review Pricing/Costs",IF($AF124&lt;'Settings'!$B$16,"Build Density","Recommended"))))))</f>
        <v/>
      </c>
      <c r="AJ124" s="39">
        <f>IF(COUNTA($A124:$N124)=0,"",IF($B124&lt;&gt;"Yes","Not Required",IF(COUNTIF($A$6:$A$205,$A124)&gt;1,"Duplicate Area ID",IF(OR($A124="",$C124="",$D124="",$E124="",$F124="",$G124="",$H124&lt;=0,$I124&lt;=0,$J124&lt;=0,$K124&lt;0,$L124&lt;=0,$M124="",LEN($D124)&lt;&gt;5,IFERROR(VALUE($D124),-1)&lt;0),"Complete Inputs","OK"))))</f>
        <v/>
      </c>
    </row>
    <row r="125" ht="20" customHeight="1">
      <c r="A125" s="29" t="n"/>
      <c r="B125" s="29" t="n"/>
      <c r="C125" s="29" t="n"/>
      <c r="D125" s="30" t="n"/>
      <c r="E125" s="29" t="n"/>
      <c r="F125" s="29" t="n"/>
      <c r="G125" s="29" t="n"/>
      <c r="H125" s="31" t="n"/>
      <c r="I125" s="31" t="n"/>
      <c r="J125" s="57" t="n"/>
      <c r="K125" s="57" t="n"/>
      <c r="L125" s="58" t="n"/>
      <c r="M125" s="29" t="n"/>
      <c r="N125" s="34" t="n"/>
      <c r="O125" s="59">
        <f>IF(COUNTA($A125:$N125)=0,"",IF($B125="Yes",2*$J125*$H125,0))</f>
        <v/>
      </c>
      <c r="P125" s="59">
        <f>IF(COUNTA($A125:$N125)=0,"",IF($B125="Yes",MAX($I125-$H125,0)*$K125,0))</f>
        <v/>
      </c>
      <c r="Q125" s="59">
        <f>IF(COUNTA($A125:$N125)=0,"",IF($B125="Yes",$O125+$P125,0))</f>
        <v/>
      </c>
      <c r="R125" s="59">
        <f>IF(COUNTA($A125:$N125)=0,"",IF($B125="Yes",IFERROR($Q125/'Settings'!$B$7,0),0))</f>
        <v/>
      </c>
      <c r="S125" s="59">
        <f>IF(COUNTA($A125:$N125)=0,"",IF($B125="Yes",IFERROR($I125*'Settings'!$B$8/60,0),0))</f>
        <v/>
      </c>
      <c r="T125" s="59">
        <f>IF(COUNTA($A125:$N125)=0,"",IF($B125="Yes",$R125+$S125,0))</f>
        <v/>
      </c>
      <c r="U125" s="59">
        <f>IF(COUNTA($A125:$N125)=0,"",IF($B125="Yes",IFERROR($T125/$H125,0),0))</f>
        <v/>
      </c>
      <c r="V125" s="60">
        <f>IF(COUNTA($A125:$N125)=0,"",IF($B125="Yes",$I125*$L125,0))</f>
        <v/>
      </c>
      <c r="W125" s="59">
        <f>IF(COUNTA($A125:$N125)=0,"",IF($B125="Yes",IFERROR($Q125/'Settings'!$B$9,0),0))</f>
        <v/>
      </c>
      <c r="X125" s="60">
        <f>IF(COUNTA($A125:$N125)=0,"",IF($B125="Yes",$W125*'Settings'!$B$10,0))</f>
        <v/>
      </c>
      <c r="Y125" s="60">
        <f>IF(COUNTA($A125:$N125)=0,"",IF($B125="Yes",$Q125*'Settings'!$B$11,0))</f>
        <v/>
      </c>
      <c r="Z125" s="60">
        <f>IF(COUNTA($A125:$N125)=0,"",IF($B125="Yes",$T125*'Settings'!$B$12,0))</f>
        <v/>
      </c>
      <c r="AA125" s="60">
        <f>IF(COUNTA($A125:$N125)=0,"",IF($B125="Yes",$H125*'Settings'!$B$13,0))</f>
        <v/>
      </c>
      <c r="AB125" s="60">
        <f>IF(COUNTA($A125:$N125)=0,"",IF($B125="Yes",SUM($X125:$AA125),0))</f>
        <v/>
      </c>
      <c r="AC125" s="60">
        <f>IF(COUNTA($A125:$N125)=0,"",IF($B125="Yes",$V125-$AB125,0))</f>
        <v/>
      </c>
      <c r="AD125" s="61">
        <f>IF(COUNTA($A125:$N125)=0,"",IF($B125="Yes",IFERROR($AC125/$V125,0),0))</f>
        <v/>
      </c>
      <c r="AE125" s="59">
        <f>IF(COUNTA($A125:$N125)=0,"",IF($B125="Yes",IFERROR($I125/$H125,0),0))</f>
        <v/>
      </c>
      <c r="AF125" s="38">
        <f>IF(COUNTA($A125:$N125)=0,"",IF($B125="Yes",IFERROR($I125/$Q125,0),0))</f>
        <v/>
      </c>
      <c r="AG125" s="39">
        <f>IF(COUNTA($A125:$N125)=0,"",IF($B125&lt;&gt;"Yes","Not Included",IF(OR($U125&gt;'Settings'!$B$14,$J125&gt;'Settings'!$B$17),"Review","Within Capacity")))</f>
        <v/>
      </c>
      <c r="AH125" s="39">
        <f>IF(COUNTA($A125:$N125)=0,"",IF($B125&lt;&gt;"Yes","Not Included",IF($AD125&gt;='Settings'!$B$15,"Meets Target","Below Target")))</f>
        <v/>
      </c>
      <c r="AI125" s="39">
        <f>IF(COUNTA($A125:$N125)=0,"",IF($B125&lt;&gt;"Yes","Exclude",IF($AJ125&lt;&gt;"OK","Complete Inputs",IF($AG125="Review","Review Capacity/Distance",IF($AH125="Below Target","Review Pricing/Costs",IF($AF125&lt;'Settings'!$B$16,"Build Density","Recommended"))))))</f>
        <v/>
      </c>
      <c r="AJ125" s="39">
        <f>IF(COUNTA($A125:$N125)=0,"",IF($B125&lt;&gt;"Yes","Not Required",IF(COUNTIF($A$6:$A$205,$A125)&gt;1,"Duplicate Area ID",IF(OR($A125="",$C125="",$D125="",$E125="",$F125="",$G125="",$H125&lt;=0,$I125&lt;=0,$J125&lt;=0,$K125&lt;0,$L125&lt;=0,$M125="",LEN($D125)&lt;&gt;5,IFERROR(VALUE($D125),-1)&lt;0),"Complete Inputs","OK"))))</f>
        <v/>
      </c>
    </row>
    <row r="126" ht="20" customHeight="1">
      <c r="A126" s="29" t="n"/>
      <c r="B126" s="29" t="n"/>
      <c r="C126" s="29" t="n"/>
      <c r="D126" s="30" t="n"/>
      <c r="E126" s="29" t="n"/>
      <c r="F126" s="29" t="n"/>
      <c r="G126" s="29" t="n"/>
      <c r="H126" s="31" t="n"/>
      <c r="I126" s="31" t="n"/>
      <c r="J126" s="57" t="n"/>
      <c r="K126" s="57" t="n"/>
      <c r="L126" s="58" t="n"/>
      <c r="M126" s="29" t="n"/>
      <c r="N126" s="34" t="n"/>
      <c r="O126" s="59">
        <f>IF(COUNTA($A126:$N126)=0,"",IF($B126="Yes",2*$J126*$H126,0))</f>
        <v/>
      </c>
      <c r="P126" s="59">
        <f>IF(COUNTA($A126:$N126)=0,"",IF($B126="Yes",MAX($I126-$H126,0)*$K126,0))</f>
        <v/>
      </c>
      <c r="Q126" s="59">
        <f>IF(COUNTA($A126:$N126)=0,"",IF($B126="Yes",$O126+$P126,0))</f>
        <v/>
      </c>
      <c r="R126" s="59">
        <f>IF(COUNTA($A126:$N126)=0,"",IF($B126="Yes",IFERROR($Q126/'Settings'!$B$7,0),0))</f>
        <v/>
      </c>
      <c r="S126" s="59">
        <f>IF(COUNTA($A126:$N126)=0,"",IF($B126="Yes",IFERROR($I126*'Settings'!$B$8/60,0),0))</f>
        <v/>
      </c>
      <c r="T126" s="59">
        <f>IF(COUNTA($A126:$N126)=0,"",IF($B126="Yes",$R126+$S126,0))</f>
        <v/>
      </c>
      <c r="U126" s="59">
        <f>IF(COUNTA($A126:$N126)=0,"",IF($B126="Yes",IFERROR($T126/$H126,0),0))</f>
        <v/>
      </c>
      <c r="V126" s="60">
        <f>IF(COUNTA($A126:$N126)=0,"",IF($B126="Yes",$I126*$L126,0))</f>
        <v/>
      </c>
      <c r="W126" s="59">
        <f>IF(COUNTA($A126:$N126)=0,"",IF($B126="Yes",IFERROR($Q126/'Settings'!$B$9,0),0))</f>
        <v/>
      </c>
      <c r="X126" s="60">
        <f>IF(COUNTA($A126:$N126)=0,"",IF($B126="Yes",$W126*'Settings'!$B$10,0))</f>
        <v/>
      </c>
      <c r="Y126" s="60">
        <f>IF(COUNTA($A126:$N126)=0,"",IF($B126="Yes",$Q126*'Settings'!$B$11,0))</f>
        <v/>
      </c>
      <c r="Z126" s="60">
        <f>IF(COUNTA($A126:$N126)=0,"",IF($B126="Yes",$T126*'Settings'!$B$12,0))</f>
        <v/>
      </c>
      <c r="AA126" s="60">
        <f>IF(COUNTA($A126:$N126)=0,"",IF($B126="Yes",$H126*'Settings'!$B$13,0))</f>
        <v/>
      </c>
      <c r="AB126" s="60">
        <f>IF(COUNTA($A126:$N126)=0,"",IF($B126="Yes",SUM($X126:$AA126),0))</f>
        <v/>
      </c>
      <c r="AC126" s="60">
        <f>IF(COUNTA($A126:$N126)=0,"",IF($B126="Yes",$V126-$AB126,0))</f>
        <v/>
      </c>
      <c r="AD126" s="61">
        <f>IF(COUNTA($A126:$N126)=0,"",IF($B126="Yes",IFERROR($AC126/$V126,0),0))</f>
        <v/>
      </c>
      <c r="AE126" s="59">
        <f>IF(COUNTA($A126:$N126)=0,"",IF($B126="Yes",IFERROR($I126/$H126,0),0))</f>
        <v/>
      </c>
      <c r="AF126" s="38">
        <f>IF(COUNTA($A126:$N126)=0,"",IF($B126="Yes",IFERROR($I126/$Q126,0),0))</f>
        <v/>
      </c>
      <c r="AG126" s="39">
        <f>IF(COUNTA($A126:$N126)=0,"",IF($B126&lt;&gt;"Yes","Not Included",IF(OR($U126&gt;'Settings'!$B$14,$J126&gt;'Settings'!$B$17),"Review","Within Capacity")))</f>
        <v/>
      </c>
      <c r="AH126" s="39">
        <f>IF(COUNTA($A126:$N126)=0,"",IF($B126&lt;&gt;"Yes","Not Included",IF($AD126&gt;='Settings'!$B$15,"Meets Target","Below Target")))</f>
        <v/>
      </c>
      <c r="AI126" s="39">
        <f>IF(COUNTA($A126:$N126)=0,"",IF($B126&lt;&gt;"Yes","Exclude",IF($AJ126&lt;&gt;"OK","Complete Inputs",IF($AG126="Review","Review Capacity/Distance",IF($AH126="Below Target","Review Pricing/Costs",IF($AF126&lt;'Settings'!$B$16,"Build Density","Recommended"))))))</f>
        <v/>
      </c>
      <c r="AJ126" s="39">
        <f>IF(COUNTA($A126:$N126)=0,"",IF($B126&lt;&gt;"Yes","Not Required",IF(COUNTIF($A$6:$A$205,$A126)&gt;1,"Duplicate Area ID",IF(OR($A126="",$C126="",$D126="",$E126="",$F126="",$G126="",$H126&lt;=0,$I126&lt;=0,$J126&lt;=0,$K126&lt;0,$L126&lt;=0,$M126="",LEN($D126)&lt;&gt;5,IFERROR(VALUE($D126),-1)&lt;0),"Complete Inputs","OK"))))</f>
        <v/>
      </c>
    </row>
    <row r="127" ht="20" customHeight="1">
      <c r="A127" s="29" t="n"/>
      <c r="B127" s="29" t="n"/>
      <c r="C127" s="29" t="n"/>
      <c r="D127" s="30" t="n"/>
      <c r="E127" s="29" t="n"/>
      <c r="F127" s="29" t="n"/>
      <c r="G127" s="29" t="n"/>
      <c r="H127" s="31" t="n"/>
      <c r="I127" s="31" t="n"/>
      <c r="J127" s="57" t="n"/>
      <c r="K127" s="57" t="n"/>
      <c r="L127" s="58" t="n"/>
      <c r="M127" s="29" t="n"/>
      <c r="N127" s="34" t="n"/>
      <c r="O127" s="59">
        <f>IF(COUNTA($A127:$N127)=0,"",IF($B127="Yes",2*$J127*$H127,0))</f>
        <v/>
      </c>
      <c r="P127" s="59">
        <f>IF(COUNTA($A127:$N127)=0,"",IF($B127="Yes",MAX($I127-$H127,0)*$K127,0))</f>
        <v/>
      </c>
      <c r="Q127" s="59">
        <f>IF(COUNTA($A127:$N127)=0,"",IF($B127="Yes",$O127+$P127,0))</f>
        <v/>
      </c>
      <c r="R127" s="59">
        <f>IF(COUNTA($A127:$N127)=0,"",IF($B127="Yes",IFERROR($Q127/'Settings'!$B$7,0),0))</f>
        <v/>
      </c>
      <c r="S127" s="59">
        <f>IF(COUNTA($A127:$N127)=0,"",IF($B127="Yes",IFERROR($I127*'Settings'!$B$8/60,0),0))</f>
        <v/>
      </c>
      <c r="T127" s="59">
        <f>IF(COUNTA($A127:$N127)=0,"",IF($B127="Yes",$R127+$S127,0))</f>
        <v/>
      </c>
      <c r="U127" s="59">
        <f>IF(COUNTA($A127:$N127)=0,"",IF($B127="Yes",IFERROR($T127/$H127,0),0))</f>
        <v/>
      </c>
      <c r="V127" s="60">
        <f>IF(COUNTA($A127:$N127)=0,"",IF($B127="Yes",$I127*$L127,0))</f>
        <v/>
      </c>
      <c r="W127" s="59">
        <f>IF(COUNTA($A127:$N127)=0,"",IF($B127="Yes",IFERROR($Q127/'Settings'!$B$9,0),0))</f>
        <v/>
      </c>
      <c r="X127" s="60">
        <f>IF(COUNTA($A127:$N127)=0,"",IF($B127="Yes",$W127*'Settings'!$B$10,0))</f>
        <v/>
      </c>
      <c r="Y127" s="60">
        <f>IF(COUNTA($A127:$N127)=0,"",IF($B127="Yes",$Q127*'Settings'!$B$11,0))</f>
        <v/>
      </c>
      <c r="Z127" s="60">
        <f>IF(COUNTA($A127:$N127)=0,"",IF($B127="Yes",$T127*'Settings'!$B$12,0))</f>
        <v/>
      </c>
      <c r="AA127" s="60">
        <f>IF(COUNTA($A127:$N127)=0,"",IF($B127="Yes",$H127*'Settings'!$B$13,0))</f>
        <v/>
      </c>
      <c r="AB127" s="60">
        <f>IF(COUNTA($A127:$N127)=0,"",IF($B127="Yes",SUM($X127:$AA127),0))</f>
        <v/>
      </c>
      <c r="AC127" s="60">
        <f>IF(COUNTA($A127:$N127)=0,"",IF($B127="Yes",$V127-$AB127,0))</f>
        <v/>
      </c>
      <c r="AD127" s="61">
        <f>IF(COUNTA($A127:$N127)=0,"",IF($B127="Yes",IFERROR($AC127/$V127,0),0))</f>
        <v/>
      </c>
      <c r="AE127" s="59">
        <f>IF(COUNTA($A127:$N127)=0,"",IF($B127="Yes",IFERROR($I127/$H127,0),0))</f>
        <v/>
      </c>
      <c r="AF127" s="38">
        <f>IF(COUNTA($A127:$N127)=0,"",IF($B127="Yes",IFERROR($I127/$Q127,0),0))</f>
        <v/>
      </c>
      <c r="AG127" s="39">
        <f>IF(COUNTA($A127:$N127)=0,"",IF($B127&lt;&gt;"Yes","Not Included",IF(OR($U127&gt;'Settings'!$B$14,$J127&gt;'Settings'!$B$17),"Review","Within Capacity")))</f>
        <v/>
      </c>
      <c r="AH127" s="39">
        <f>IF(COUNTA($A127:$N127)=0,"",IF($B127&lt;&gt;"Yes","Not Included",IF($AD127&gt;='Settings'!$B$15,"Meets Target","Below Target")))</f>
        <v/>
      </c>
      <c r="AI127" s="39">
        <f>IF(COUNTA($A127:$N127)=0,"",IF($B127&lt;&gt;"Yes","Exclude",IF($AJ127&lt;&gt;"OK","Complete Inputs",IF($AG127="Review","Review Capacity/Distance",IF($AH127="Below Target","Review Pricing/Costs",IF($AF127&lt;'Settings'!$B$16,"Build Density","Recommended"))))))</f>
        <v/>
      </c>
      <c r="AJ127" s="39">
        <f>IF(COUNTA($A127:$N127)=0,"",IF($B127&lt;&gt;"Yes","Not Required",IF(COUNTIF($A$6:$A$205,$A127)&gt;1,"Duplicate Area ID",IF(OR($A127="",$C127="",$D127="",$E127="",$F127="",$G127="",$H127&lt;=0,$I127&lt;=0,$J127&lt;=0,$K127&lt;0,$L127&lt;=0,$M127="",LEN($D127)&lt;&gt;5,IFERROR(VALUE($D127),-1)&lt;0),"Complete Inputs","OK"))))</f>
        <v/>
      </c>
    </row>
    <row r="128" ht="20" customHeight="1">
      <c r="A128" s="29" t="n"/>
      <c r="B128" s="29" t="n"/>
      <c r="C128" s="29" t="n"/>
      <c r="D128" s="30" t="n"/>
      <c r="E128" s="29" t="n"/>
      <c r="F128" s="29" t="n"/>
      <c r="G128" s="29" t="n"/>
      <c r="H128" s="31" t="n"/>
      <c r="I128" s="31" t="n"/>
      <c r="J128" s="57" t="n"/>
      <c r="K128" s="57" t="n"/>
      <c r="L128" s="58" t="n"/>
      <c r="M128" s="29" t="n"/>
      <c r="N128" s="34" t="n"/>
      <c r="O128" s="59">
        <f>IF(COUNTA($A128:$N128)=0,"",IF($B128="Yes",2*$J128*$H128,0))</f>
        <v/>
      </c>
      <c r="P128" s="59">
        <f>IF(COUNTA($A128:$N128)=0,"",IF($B128="Yes",MAX($I128-$H128,0)*$K128,0))</f>
        <v/>
      </c>
      <c r="Q128" s="59">
        <f>IF(COUNTA($A128:$N128)=0,"",IF($B128="Yes",$O128+$P128,0))</f>
        <v/>
      </c>
      <c r="R128" s="59">
        <f>IF(COUNTA($A128:$N128)=0,"",IF($B128="Yes",IFERROR($Q128/'Settings'!$B$7,0),0))</f>
        <v/>
      </c>
      <c r="S128" s="59">
        <f>IF(COUNTA($A128:$N128)=0,"",IF($B128="Yes",IFERROR($I128*'Settings'!$B$8/60,0),0))</f>
        <v/>
      </c>
      <c r="T128" s="59">
        <f>IF(COUNTA($A128:$N128)=0,"",IF($B128="Yes",$R128+$S128,0))</f>
        <v/>
      </c>
      <c r="U128" s="59">
        <f>IF(COUNTA($A128:$N128)=0,"",IF($B128="Yes",IFERROR($T128/$H128,0),0))</f>
        <v/>
      </c>
      <c r="V128" s="60">
        <f>IF(COUNTA($A128:$N128)=0,"",IF($B128="Yes",$I128*$L128,0))</f>
        <v/>
      </c>
      <c r="W128" s="59">
        <f>IF(COUNTA($A128:$N128)=0,"",IF($B128="Yes",IFERROR($Q128/'Settings'!$B$9,0),0))</f>
        <v/>
      </c>
      <c r="X128" s="60">
        <f>IF(COUNTA($A128:$N128)=0,"",IF($B128="Yes",$W128*'Settings'!$B$10,0))</f>
        <v/>
      </c>
      <c r="Y128" s="60">
        <f>IF(COUNTA($A128:$N128)=0,"",IF($B128="Yes",$Q128*'Settings'!$B$11,0))</f>
        <v/>
      </c>
      <c r="Z128" s="60">
        <f>IF(COUNTA($A128:$N128)=0,"",IF($B128="Yes",$T128*'Settings'!$B$12,0))</f>
        <v/>
      </c>
      <c r="AA128" s="60">
        <f>IF(COUNTA($A128:$N128)=0,"",IF($B128="Yes",$H128*'Settings'!$B$13,0))</f>
        <v/>
      </c>
      <c r="AB128" s="60">
        <f>IF(COUNTA($A128:$N128)=0,"",IF($B128="Yes",SUM($X128:$AA128),0))</f>
        <v/>
      </c>
      <c r="AC128" s="60">
        <f>IF(COUNTA($A128:$N128)=0,"",IF($B128="Yes",$V128-$AB128,0))</f>
        <v/>
      </c>
      <c r="AD128" s="61">
        <f>IF(COUNTA($A128:$N128)=0,"",IF($B128="Yes",IFERROR($AC128/$V128,0),0))</f>
        <v/>
      </c>
      <c r="AE128" s="59">
        <f>IF(COUNTA($A128:$N128)=0,"",IF($B128="Yes",IFERROR($I128/$H128,0),0))</f>
        <v/>
      </c>
      <c r="AF128" s="38">
        <f>IF(COUNTA($A128:$N128)=0,"",IF($B128="Yes",IFERROR($I128/$Q128,0),0))</f>
        <v/>
      </c>
      <c r="AG128" s="39">
        <f>IF(COUNTA($A128:$N128)=0,"",IF($B128&lt;&gt;"Yes","Not Included",IF(OR($U128&gt;'Settings'!$B$14,$J128&gt;'Settings'!$B$17),"Review","Within Capacity")))</f>
        <v/>
      </c>
      <c r="AH128" s="39">
        <f>IF(COUNTA($A128:$N128)=0,"",IF($B128&lt;&gt;"Yes","Not Included",IF($AD128&gt;='Settings'!$B$15,"Meets Target","Below Target")))</f>
        <v/>
      </c>
      <c r="AI128" s="39">
        <f>IF(COUNTA($A128:$N128)=0,"",IF($B128&lt;&gt;"Yes","Exclude",IF($AJ128&lt;&gt;"OK","Complete Inputs",IF($AG128="Review","Review Capacity/Distance",IF($AH128="Below Target","Review Pricing/Costs",IF($AF128&lt;'Settings'!$B$16,"Build Density","Recommended"))))))</f>
        <v/>
      </c>
      <c r="AJ128" s="39">
        <f>IF(COUNTA($A128:$N128)=0,"",IF($B128&lt;&gt;"Yes","Not Required",IF(COUNTIF($A$6:$A$205,$A128)&gt;1,"Duplicate Area ID",IF(OR($A128="",$C128="",$D128="",$E128="",$F128="",$G128="",$H128&lt;=0,$I128&lt;=0,$J128&lt;=0,$K128&lt;0,$L128&lt;=0,$M128="",LEN($D128)&lt;&gt;5,IFERROR(VALUE($D128),-1)&lt;0),"Complete Inputs","OK"))))</f>
        <v/>
      </c>
    </row>
    <row r="129" ht="20" customHeight="1">
      <c r="A129" s="29" t="n"/>
      <c r="B129" s="29" t="n"/>
      <c r="C129" s="29" t="n"/>
      <c r="D129" s="30" t="n"/>
      <c r="E129" s="29" t="n"/>
      <c r="F129" s="29" t="n"/>
      <c r="G129" s="29" t="n"/>
      <c r="H129" s="31" t="n"/>
      <c r="I129" s="31" t="n"/>
      <c r="J129" s="57" t="n"/>
      <c r="K129" s="57" t="n"/>
      <c r="L129" s="58" t="n"/>
      <c r="M129" s="29" t="n"/>
      <c r="N129" s="34" t="n"/>
      <c r="O129" s="59">
        <f>IF(COUNTA($A129:$N129)=0,"",IF($B129="Yes",2*$J129*$H129,0))</f>
        <v/>
      </c>
      <c r="P129" s="59">
        <f>IF(COUNTA($A129:$N129)=0,"",IF($B129="Yes",MAX($I129-$H129,0)*$K129,0))</f>
        <v/>
      </c>
      <c r="Q129" s="59">
        <f>IF(COUNTA($A129:$N129)=0,"",IF($B129="Yes",$O129+$P129,0))</f>
        <v/>
      </c>
      <c r="R129" s="59">
        <f>IF(COUNTA($A129:$N129)=0,"",IF($B129="Yes",IFERROR($Q129/'Settings'!$B$7,0),0))</f>
        <v/>
      </c>
      <c r="S129" s="59">
        <f>IF(COUNTA($A129:$N129)=0,"",IF($B129="Yes",IFERROR($I129*'Settings'!$B$8/60,0),0))</f>
        <v/>
      </c>
      <c r="T129" s="59">
        <f>IF(COUNTA($A129:$N129)=0,"",IF($B129="Yes",$R129+$S129,0))</f>
        <v/>
      </c>
      <c r="U129" s="59">
        <f>IF(COUNTA($A129:$N129)=0,"",IF($B129="Yes",IFERROR($T129/$H129,0),0))</f>
        <v/>
      </c>
      <c r="V129" s="60">
        <f>IF(COUNTA($A129:$N129)=0,"",IF($B129="Yes",$I129*$L129,0))</f>
        <v/>
      </c>
      <c r="W129" s="59">
        <f>IF(COUNTA($A129:$N129)=0,"",IF($B129="Yes",IFERROR($Q129/'Settings'!$B$9,0),0))</f>
        <v/>
      </c>
      <c r="X129" s="60">
        <f>IF(COUNTA($A129:$N129)=0,"",IF($B129="Yes",$W129*'Settings'!$B$10,0))</f>
        <v/>
      </c>
      <c r="Y129" s="60">
        <f>IF(COUNTA($A129:$N129)=0,"",IF($B129="Yes",$Q129*'Settings'!$B$11,0))</f>
        <v/>
      </c>
      <c r="Z129" s="60">
        <f>IF(COUNTA($A129:$N129)=0,"",IF($B129="Yes",$T129*'Settings'!$B$12,0))</f>
        <v/>
      </c>
      <c r="AA129" s="60">
        <f>IF(COUNTA($A129:$N129)=0,"",IF($B129="Yes",$H129*'Settings'!$B$13,0))</f>
        <v/>
      </c>
      <c r="AB129" s="60">
        <f>IF(COUNTA($A129:$N129)=0,"",IF($B129="Yes",SUM($X129:$AA129),0))</f>
        <v/>
      </c>
      <c r="AC129" s="60">
        <f>IF(COUNTA($A129:$N129)=0,"",IF($B129="Yes",$V129-$AB129,0))</f>
        <v/>
      </c>
      <c r="AD129" s="61">
        <f>IF(COUNTA($A129:$N129)=0,"",IF($B129="Yes",IFERROR($AC129/$V129,0),0))</f>
        <v/>
      </c>
      <c r="AE129" s="59">
        <f>IF(COUNTA($A129:$N129)=0,"",IF($B129="Yes",IFERROR($I129/$H129,0),0))</f>
        <v/>
      </c>
      <c r="AF129" s="38">
        <f>IF(COUNTA($A129:$N129)=0,"",IF($B129="Yes",IFERROR($I129/$Q129,0),0))</f>
        <v/>
      </c>
      <c r="AG129" s="39">
        <f>IF(COUNTA($A129:$N129)=0,"",IF($B129&lt;&gt;"Yes","Not Included",IF(OR($U129&gt;'Settings'!$B$14,$J129&gt;'Settings'!$B$17),"Review","Within Capacity")))</f>
        <v/>
      </c>
      <c r="AH129" s="39">
        <f>IF(COUNTA($A129:$N129)=0,"",IF($B129&lt;&gt;"Yes","Not Included",IF($AD129&gt;='Settings'!$B$15,"Meets Target","Below Target")))</f>
        <v/>
      </c>
      <c r="AI129" s="39">
        <f>IF(COUNTA($A129:$N129)=0,"",IF($B129&lt;&gt;"Yes","Exclude",IF($AJ129&lt;&gt;"OK","Complete Inputs",IF($AG129="Review","Review Capacity/Distance",IF($AH129="Below Target","Review Pricing/Costs",IF($AF129&lt;'Settings'!$B$16,"Build Density","Recommended"))))))</f>
        <v/>
      </c>
      <c r="AJ129" s="39">
        <f>IF(COUNTA($A129:$N129)=0,"",IF($B129&lt;&gt;"Yes","Not Required",IF(COUNTIF($A$6:$A$205,$A129)&gt;1,"Duplicate Area ID",IF(OR($A129="",$C129="",$D129="",$E129="",$F129="",$G129="",$H129&lt;=0,$I129&lt;=0,$J129&lt;=0,$K129&lt;0,$L129&lt;=0,$M129="",LEN($D129)&lt;&gt;5,IFERROR(VALUE($D129),-1)&lt;0),"Complete Inputs","OK"))))</f>
        <v/>
      </c>
    </row>
    <row r="130" ht="20" customHeight="1">
      <c r="A130" s="29" t="n"/>
      <c r="B130" s="29" t="n"/>
      <c r="C130" s="29" t="n"/>
      <c r="D130" s="30" t="n"/>
      <c r="E130" s="29" t="n"/>
      <c r="F130" s="29" t="n"/>
      <c r="G130" s="29" t="n"/>
      <c r="H130" s="31" t="n"/>
      <c r="I130" s="31" t="n"/>
      <c r="J130" s="57" t="n"/>
      <c r="K130" s="57" t="n"/>
      <c r="L130" s="58" t="n"/>
      <c r="M130" s="29" t="n"/>
      <c r="N130" s="34" t="n"/>
      <c r="O130" s="59">
        <f>IF(COUNTA($A130:$N130)=0,"",IF($B130="Yes",2*$J130*$H130,0))</f>
        <v/>
      </c>
      <c r="P130" s="59">
        <f>IF(COUNTA($A130:$N130)=0,"",IF($B130="Yes",MAX($I130-$H130,0)*$K130,0))</f>
        <v/>
      </c>
      <c r="Q130" s="59">
        <f>IF(COUNTA($A130:$N130)=0,"",IF($B130="Yes",$O130+$P130,0))</f>
        <v/>
      </c>
      <c r="R130" s="59">
        <f>IF(COUNTA($A130:$N130)=0,"",IF($B130="Yes",IFERROR($Q130/'Settings'!$B$7,0),0))</f>
        <v/>
      </c>
      <c r="S130" s="59">
        <f>IF(COUNTA($A130:$N130)=0,"",IF($B130="Yes",IFERROR($I130*'Settings'!$B$8/60,0),0))</f>
        <v/>
      </c>
      <c r="T130" s="59">
        <f>IF(COUNTA($A130:$N130)=0,"",IF($B130="Yes",$R130+$S130,0))</f>
        <v/>
      </c>
      <c r="U130" s="59">
        <f>IF(COUNTA($A130:$N130)=0,"",IF($B130="Yes",IFERROR($T130/$H130,0),0))</f>
        <v/>
      </c>
      <c r="V130" s="60">
        <f>IF(COUNTA($A130:$N130)=0,"",IF($B130="Yes",$I130*$L130,0))</f>
        <v/>
      </c>
      <c r="W130" s="59">
        <f>IF(COUNTA($A130:$N130)=0,"",IF($B130="Yes",IFERROR($Q130/'Settings'!$B$9,0),0))</f>
        <v/>
      </c>
      <c r="X130" s="60">
        <f>IF(COUNTA($A130:$N130)=0,"",IF($B130="Yes",$W130*'Settings'!$B$10,0))</f>
        <v/>
      </c>
      <c r="Y130" s="60">
        <f>IF(COUNTA($A130:$N130)=0,"",IF($B130="Yes",$Q130*'Settings'!$B$11,0))</f>
        <v/>
      </c>
      <c r="Z130" s="60">
        <f>IF(COUNTA($A130:$N130)=0,"",IF($B130="Yes",$T130*'Settings'!$B$12,0))</f>
        <v/>
      </c>
      <c r="AA130" s="60">
        <f>IF(COUNTA($A130:$N130)=0,"",IF($B130="Yes",$H130*'Settings'!$B$13,0))</f>
        <v/>
      </c>
      <c r="AB130" s="60">
        <f>IF(COUNTA($A130:$N130)=0,"",IF($B130="Yes",SUM($X130:$AA130),0))</f>
        <v/>
      </c>
      <c r="AC130" s="60">
        <f>IF(COUNTA($A130:$N130)=0,"",IF($B130="Yes",$V130-$AB130,0))</f>
        <v/>
      </c>
      <c r="AD130" s="61">
        <f>IF(COUNTA($A130:$N130)=0,"",IF($B130="Yes",IFERROR($AC130/$V130,0),0))</f>
        <v/>
      </c>
      <c r="AE130" s="59">
        <f>IF(COUNTA($A130:$N130)=0,"",IF($B130="Yes",IFERROR($I130/$H130,0),0))</f>
        <v/>
      </c>
      <c r="AF130" s="38">
        <f>IF(COUNTA($A130:$N130)=0,"",IF($B130="Yes",IFERROR($I130/$Q130,0),0))</f>
        <v/>
      </c>
      <c r="AG130" s="39">
        <f>IF(COUNTA($A130:$N130)=0,"",IF($B130&lt;&gt;"Yes","Not Included",IF(OR($U130&gt;'Settings'!$B$14,$J130&gt;'Settings'!$B$17),"Review","Within Capacity")))</f>
        <v/>
      </c>
      <c r="AH130" s="39">
        <f>IF(COUNTA($A130:$N130)=0,"",IF($B130&lt;&gt;"Yes","Not Included",IF($AD130&gt;='Settings'!$B$15,"Meets Target","Below Target")))</f>
        <v/>
      </c>
      <c r="AI130" s="39">
        <f>IF(COUNTA($A130:$N130)=0,"",IF($B130&lt;&gt;"Yes","Exclude",IF($AJ130&lt;&gt;"OK","Complete Inputs",IF($AG130="Review","Review Capacity/Distance",IF($AH130="Below Target","Review Pricing/Costs",IF($AF130&lt;'Settings'!$B$16,"Build Density","Recommended"))))))</f>
        <v/>
      </c>
      <c r="AJ130" s="39">
        <f>IF(COUNTA($A130:$N130)=0,"",IF($B130&lt;&gt;"Yes","Not Required",IF(COUNTIF($A$6:$A$205,$A130)&gt;1,"Duplicate Area ID",IF(OR($A130="",$C130="",$D130="",$E130="",$F130="",$G130="",$H130&lt;=0,$I130&lt;=0,$J130&lt;=0,$K130&lt;0,$L130&lt;=0,$M130="",LEN($D130)&lt;&gt;5,IFERROR(VALUE($D130),-1)&lt;0),"Complete Inputs","OK"))))</f>
        <v/>
      </c>
    </row>
    <row r="131" ht="20" customHeight="1">
      <c r="A131" s="29" t="n"/>
      <c r="B131" s="29" t="n"/>
      <c r="C131" s="29" t="n"/>
      <c r="D131" s="30" t="n"/>
      <c r="E131" s="29" t="n"/>
      <c r="F131" s="29" t="n"/>
      <c r="G131" s="29" t="n"/>
      <c r="H131" s="31" t="n"/>
      <c r="I131" s="31" t="n"/>
      <c r="J131" s="57" t="n"/>
      <c r="K131" s="57" t="n"/>
      <c r="L131" s="58" t="n"/>
      <c r="M131" s="29" t="n"/>
      <c r="N131" s="34" t="n"/>
      <c r="O131" s="59">
        <f>IF(COUNTA($A131:$N131)=0,"",IF($B131="Yes",2*$J131*$H131,0))</f>
        <v/>
      </c>
      <c r="P131" s="59">
        <f>IF(COUNTA($A131:$N131)=0,"",IF($B131="Yes",MAX($I131-$H131,0)*$K131,0))</f>
        <v/>
      </c>
      <c r="Q131" s="59">
        <f>IF(COUNTA($A131:$N131)=0,"",IF($B131="Yes",$O131+$P131,0))</f>
        <v/>
      </c>
      <c r="R131" s="59">
        <f>IF(COUNTA($A131:$N131)=0,"",IF($B131="Yes",IFERROR($Q131/'Settings'!$B$7,0),0))</f>
        <v/>
      </c>
      <c r="S131" s="59">
        <f>IF(COUNTA($A131:$N131)=0,"",IF($B131="Yes",IFERROR($I131*'Settings'!$B$8/60,0),0))</f>
        <v/>
      </c>
      <c r="T131" s="59">
        <f>IF(COUNTA($A131:$N131)=0,"",IF($B131="Yes",$R131+$S131,0))</f>
        <v/>
      </c>
      <c r="U131" s="59">
        <f>IF(COUNTA($A131:$N131)=0,"",IF($B131="Yes",IFERROR($T131/$H131,0),0))</f>
        <v/>
      </c>
      <c r="V131" s="60">
        <f>IF(COUNTA($A131:$N131)=0,"",IF($B131="Yes",$I131*$L131,0))</f>
        <v/>
      </c>
      <c r="W131" s="59">
        <f>IF(COUNTA($A131:$N131)=0,"",IF($B131="Yes",IFERROR($Q131/'Settings'!$B$9,0),0))</f>
        <v/>
      </c>
      <c r="X131" s="60">
        <f>IF(COUNTA($A131:$N131)=0,"",IF($B131="Yes",$W131*'Settings'!$B$10,0))</f>
        <v/>
      </c>
      <c r="Y131" s="60">
        <f>IF(COUNTA($A131:$N131)=0,"",IF($B131="Yes",$Q131*'Settings'!$B$11,0))</f>
        <v/>
      </c>
      <c r="Z131" s="60">
        <f>IF(COUNTA($A131:$N131)=0,"",IF($B131="Yes",$T131*'Settings'!$B$12,0))</f>
        <v/>
      </c>
      <c r="AA131" s="60">
        <f>IF(COUNTA($A131:$N131)=0,"",IF($B131="Yes",$H131*'Settings'!$B$13,0))</f>
        <v/>
      </c>
      <c r="AB131" s="60">
        <f>IF(COUNTA($A131:$N131)=0,"",IF($B131="Yes",SUM($X131:$AA131),0))</f>
        <v/>
      </c>
      <c r="AC131" s="60">
        <f>IF(COUNTA($A131:$N131)=0,"",IF($B131="Yes",$V131-$AB131,0))</f>
        <v/>
      </c>
      <c r="AD131" s="61">
        <f>IF(COUNTA($A131:$N131)=0,"",IF($B131="Yes",IFERROR($AC131/$V131,0),0))</f>
        <v/>
      </c>
      <c r="AE131" s="59">
        <f>IF(COUNTA($A131:$N131)=0,"",IF($B131="Yes",IFERROR($I131/$H131,0),0))</f>
        <v/>
      </c>
      <c r="AF131" s="38">
        <f>IF(COUNTA($A131:$N131)=0,"",IF($B131="Yes",IFERROR($I131/$Q131,0),0))</f>
        <v/>
      </c>
      <c r="AG131" s="39">
        <f>IF(COUNTA($A131:$N131)=0,"",IF($B131&lt;&gt;"Yes","Not Included",IF(OR($U131&gt;'Settings'!$B$14,$J131&gt;'Settings'!$B$17),"Review","Within Capacity")))</f>
        <v/>
      </c>
      <c r="AH131" s="39">
        <f>IF(COUNTA($A131:$N131)=0,"",IF($B131&lt;&gt;"Yes","Not Included",IF($AD131&gt;='Settings'!$B$15,"Meets Target","Below Target")))</f>
        <v/>
      </c>
      <c r="AI131" s="39">
        <f>IF(COUNTA($A131:$N131)=0,"",IF($B131&lt;&gt;"Yes","Exclude",IF($AJ131&lt;&gt;"OK","Complete Inputs",IF($AG131="Review","Review Capacity/Distance",IF($AH131="Below Target","Review Pricing/Costs",IF($AF131&lt;'Settings'!$B$16,"Build Density","Recommended"))))))</f>
        <v/>
      </c>
      <c r="AJ131" s="39">
        <f>IF(COUNTA($A131:$N131)=0,"",IF($B131&lt;&gt;"Yes","Not Required",IF(COUNTIF($A$6:$A$205,$A131)&gt;1,"Duplicate Area ID",IF(OR($A131="",$C131="",$D131="",$E131="",$F131="",$G131="",$H131&lt;=0,$I131&lt;=0,$J131&lt;=0,$K131&lt;0,$L131&lt;=0,$M131="",LEN($D131)&lt;&gt;5,IFERROR(VALUE($D131),-1)&lt;0),"Complete Inputs","OK"))))</f>
        <v/>
      </c>
    </row>
    <row r="132" ht="20" customHeight="1">
      <c r="A132" s="29" t="n"/>
      <c r="B132" s="29" t="n"/>
      <c r="C132" s="29" t="n"/>
      <c r="D132" s="30" t="n"/>
      <c r="E132" s="29" t="n"/>
      <c r="F132" s="29" t="n"/>
      <c r="G132" s="29" t="n"/>
      <c r="H132" s="31" t="n"/>
      <c r="I132" s="31" t="n"/>
      <c r="J132" s="57" t="n"/>
      <c r="K132" s="57" t="n"/>
      <c r="L132" s="58" t="n"/>
      <c r="M132" s="29" t="n"/>
      <c r="N132" s="34" t="n"/>
      <c r="O132" s="59">
        <f>IF(COUNTA($A132:$N132)=0,"",IF($B132="Yes",2*$J132*$H132,0))</f>
        <v/>
      </c>
      <c r="P132" s="59">
        <f>IF(COUNTA($A132:$N132)=0,"",IF($B132="Yes",MAX($I132-$H132,0)*$K132,0))</f>
        <v/>
      </c>
      <c r="Q132" s="59">
        <f>IF(COUNTA($A132:$N132)=0,"",IF($B132="Yes",$O132+$P132,0))</f>
        <v/>
      </c>
      <c r="R132" s="59">
        <f>IF(COUNTA($A132:$N132)=0,"",IF($B132="Yes",IFERROR($Q132/'Settings'!$B$7,0),0))</f>
        <v/>
      </c>
      <c r="S132" s="59">
        <f>IF(COUNTA($A132:$N132)=0,"",IF($B132="Yes",IFERROR($I132*'Settings'!$B$8/60,0),0))</f>
        <v/>
      </c>
      <c r="T132" s="59">
        <f>IF(COUNTA($A132:$N132)=0,"",IF($B132="Yes",$R132+$S132,0))</f>
        <v/>
      </c>
      <c r="U132" s="59">
        <f>IF(COUNTA($A132:$N132)=0,"",IF($B132="Yes",IFERROR($T132/$H132,0),0))</f>
        <v/>
      </c>
      <c r="V132" s="60">
        <f>IF(COUNTA($A132:$N132)=0,"",IF($B132="Yes",$I132*$L132,0))</f>
        <v/>
      </c>
      <c r="W132" s="59">
        <f>IF(COUNTA($A132:$N132)=0,"",IF($B132="Yes",IFERROR($Q132/'Settings'!$B$9,0),0))</f>
        <v/>
      </c>
      <c r="X132" s="60">
        <f>IF(COUNTA($A132:$N132)=0,"",IF($B132="Yes",$W132*'Settings'!$B$10,0))</f>
        <v/>
      </c>
      <c r="Y132" s="60">
        <f>IF(COUNTA($A132:$N132)=0,"",IF($B132="Yes",$Q132*'Settings'!$B$11,0))</f>
        <v/>
      </c>
      <c r="Z132" s="60">
        <f>IF(COUNTA($A132:$N132)=0,"",IF($B132="Yes",$T132*'Settings'!$B$12,0))</f>
        <v/>
      </c>
      <c r="AA132" s="60">
        <f>IF(COUNTA($A132:$N132)=0,"",IF($B132="Yes",$H132*'Settings'!$B$13,0))</f>
        <v/>
      </c>
      <c r="AB132" s="60">
        <f>IF(COUNTA($A132:$N132)=0,"",IF($B132="Yes",SUM($X132:$AA132),0))</f>
        <v/>
      </c>
      <c r="AC132" s="60">
        <f>IF(COUNTA($A132:$N132)=0,"",IF($B132="Yes",$V132-$AB132,0))</f>
        <v/>
      </c>
      <c r="AD132" s="61">
        <f>IF(COUNTA($A132:$N132)=0,"",IF($B132="Yes",IFERROR($AC132/$V132,0),0))</f>
        <v/>
      </c>
      <c r="AE132" s="59">
        <f>IF(COUNTA($A132:$N132)=0,"",IF($B132="Yes",IFERROR($I132/$H132,0),0))</f>
        <v/>
      </c>
      <c r="AF132" s="38">
        <f>IF(COUNTA($A132:$N132)=0,"",IF($B132="Yes",IFERROR($I132/$Q132,0),0))</f>
        <v/>
      </c>
      <c r="AG132" s="39">
        <f>IF(COUNTA($A132:$N132)=0,"",IF($B132&lt;&gt;"Yes","Not Included",IF(OR($U132&gt;'Settings'!$B$14,$J132&gt;'Settings'!$B$17),"Review","Within Capacity")))</f>
        <v/>
      </c>
      <c r="AH132" s="39">
        <f>IF(COUNTA($A132:$N132)=0,"",IF($B132&lt;&gt;"Yes","Not Included",IF($AD132&gt;='Settings'!$B$15,"Meets Target","Below Target")))</f>
        <v/>
      </c>
      <c r="AI132" s="39">
        <f>IF(COUNTA($A132:$N132)=0,"",IF($B132&lt;&gt;"Yes","Exclude",IF($AJ132&lt;&gt;"OK","Complete Inputs",IF($AG132="Review","Review Capacity/Distance",IF($AH132="Below Target","Review Pricing/Costs",IF($AF132&lt;'Settings'!$B$16,"Build Density","Recommended"))))))</f>
        <v/>
      </c>
      <c r="AJ132" s="39">
        <f>IF(COUNTA($A132:$N132)=0,"",IF($B132&lt;&gt;"Yes","Not Required",IF(COUNTIF($A$6:$A$205,$A132)&gt;1,"Duplicate Area ID",IF(OR($A132="",$C132="",$D132="",$E132="",$F132="",$G132="",$H132&lt;=0,$I132&lt;=0,$J132&lt;=0,$K132&lt;0,$L132&lt;=0,$M132="",LEN($D132)&lt;&gt;5,IFERROR(VALUE($D132),-1)&lt;0),"Complete Inputs","OK"))))</f>
        <v/>
      </c>
    </row>
    <row r="133" ht="20" customHeight="1">
      <c r="A133" s="29" t="n"/>
      <c r="B133" s="29" t="n"/>
      <c r="C133" s="29" t="n"/>
      <c r="D133" s="30" t="n"/>
      <c r="E133" s="29" t="n"/>
      <c r="F133" s="29" t="n"/>
      <c r="G133" s="29" t="n"/>
      <c r="H133" s="31" t="n"/>
      <c r="I133" s="31" t="n"/>
      <c r="J133" s="57" t="n"/>
      <c r="K133" s="57" t="n"/>
      <c r="L133" s="58" t="n"/>
      <c r="M133" s="29" t="n"/>
      <c r="N133" s="34" t="n"/>
      <c r="O133" s="59">
        <f>IF(COUNTA($A133:$N133)=0,"",IF($B133="Yes",2*$J133*$H133,0))</f>
        <v/>
      </c>
      <c r="P133" s="59">
        <f>IF(COUNTA($A133:$N133)=0,"",IF($B133="Yes",MAX($I133-$H133,0)*$K133,0))</f>
        <v/>
      </c>
      <c r="Q133" s="59">
        <f>IF(COUNTA($A133:$N133)=0,"",IF($B133="Yes",$O133+$P133,0))</f>
        <v/>
      </c>
      <c r="R133" s="59">
        <f>IF(COUNTA($A133:$N133)=0,"",IF($B133="Yes",IFERROR($Q133/'Settings'!$B$7,0),0))</f>
        <v/>
      </c>
      <c r="S133" s="59">
        <f>IF(COUNTA($A133:$N133)=0,"",IF($B133="Yes",IFERROR($I133*'Settings'!$B$8/60,0),0))</f>
        <v/>
      </c>
      <c r="T133" s="59">
        <f>IF(COUNTA($A133:$N133)=0,"",IF($B133="Yes",$R133+$S133,0))</f>
        <v/>
      </c>
      <c r="U133" s="59">
        <f>IF(COUNTA($A133:$N133)=0,"",IF($B133="Yes",IFERROR($T133/$H133,0),0))</f>
        <v/>
      </c>
      <c r="V133" s="60">
        <f>IF(COUNTA($A133:$N133)=0,"",IF($B133="Yes",$I133*$L133,0))</f>
        <v/>
      </c>
      <c r="W133" s="59">
        <f>IF(COUNTA($A133:$N133)=0,"",IF($B133="Yes",IFERROR($Q133/'Settings'!$B$9,0),0))</f>
        <v/>
      </c>
      <c r="X133" s="60">
        <f>IF(COUNTA($A133:$N133)=0,"",IF($B133="Yes",$W133*'Settings'!$B$10,0))</f>
        <v/>
      </c>
      <c r="Y133" s="60">
        <f>IF(COUNTA($A133:$N133)=0,"",IF($B133="Yes",$Q133*'Settings'!$B$11,0))</f>
        <v/>
      </c>
      <c r="Z133" s="60">
        <f>IF(COUNTA($A133:$N133)=0,"",IF($B133="Yes",$T133*'Settings'!$B$12,0))</f>
        <v/>
      </c>
      <c r="AA133" s="60">
        <f>IF(COUNTA($A133:$N133)=0,"",IF($B133="Yes",$H133*'Settings'!$B$13,0))</f>
        <v/>
      </c>
      <c r="AB133" s="60">
        <f>IF(COUNTA($A133:$N133)=0,"",IF($B133="Yes",SUM($X133:$AA133),0))</f>
        <v/>
      </c>
      <c r="AC133" s="60">
        <f>IF(COUNTA($A133:$N133)=0,"",IF($B133="Yes",$V133-$AB133,0))</f>
        <v/>
      </c>
      <c r="AD133" s="61">
        <f>IF(COUNTA($A133:$N133)=0,"",IF($B133="Yes",IFERROR($AC133/$V133,0),0))</f>
        <v/>
      </c>
      <c r="AE133" s="59">
        <f>IF(COUNTA($A133:$N133)=0,"",IF($B133="Yes",IFERROR($I133/$H133,0),0))</f>
        <v/>
      </c>
      <c r="AF133" s="38">
        <f>IF(COUNTA($A133:$N133)=0,"",IF($B133="Yes",IFERROR($I133/$Q133,0),0))</f>
        <v/>
      </c>
      <c r="AG133" s="39">
        <f>IF(COUNTA($A133:$N133)=0,"",IF($B133&lt;&gt;"Yes","Not Included",IF(OR($U133&gt;'Settings'!$B$14,$J133&gt;'Settings'!$B$17),"Review","Within Capacity")))</f>
        <v/>
      </c>
      <c r="AH133" s="39">
        <f>IF(COUNTA($A133:$N133)=0,"",IF($B133&lt;&gt;"Yes","Not Included",IF($AD133&gt;='Settings'!$B$15,"Meets Target","Below Target")))</f>
        <v/>
      </c>
      <c r="AI133" s="39">
        <f>IF(COUNTA($A133:$N133)=0,"",IF($B133&lt;&gt;"Yes","Exclude",IF($AJ133&lt;&gt;"OK","Complete Inputs",IF($AG133="Review","Review Capacity/Distance",IF($AH133="Below Target","Review Pricing/Costs",IF($AF133&lt;'Settings'!$B$16,"Build Density","Recommended"))))))</f>
        <v/>
      </c>
      <c r="AJ133" s="39">
        <f>IF(COUNTA($A133:$N133)=0,"",IF($B133&lt;&gt;"Yes","Not Required",IF(COUNTIF($A$6:$A$205,$A133)&gt;1,"Duplicate Area ID",IF(OR($A133="",$C133="",$D133="",$E133="",$F133="",$G133="",$H133&lt;=0,$I133&lt;=0,$J133&lt;=0,$K133&lt;0,$L133&lt;=0,$M133="",LEN($D133)&lt;&gt;5,IFERROR(VALUE($D133),-1)&lt;0),"Complete Inputs","OK"))))</f>
        <v/>
      </c>
    </row>
    <row r="134" ht="20" customHeight="1">
      <c r="A134" s="29" t="n"/>
      <c r="B134" s="29" t="n"/>
      <c r="C134" s="29" t="n"/>
      <c r="D134" s="30" t="n"/>
      <c r="E134" s="29" t="n"/>
      <c r="F134" s="29" t="n"/>
      <c r="G134" s="29" t="n"/>
      <c r="H134" s="31" t="n"/>
      <c r="I134" s="31" t="n"/>
      <c r="J134" s="57" t="n"/>
      <c r="K134" s="57" t="n"/>
      <c r="L134" s="58" t="n"/>
      <c r="M134" s="29" t="n"/>
      <c r="N134" s="34" t="n"/>
      <c r="O134" s="59">
        <f>IF(COUNTA($A134:$N134)=0,"",IF($B134="Yes",2*$J134*$H134,0))</f>
        <v/>
      </c>
      <c r="P134" s="59">
        <f>IF(COUNTA($A134:$N134)=0,"",IF($B134="Yes",MAX($I134-$H134,0)*$K134,0))</f>
        <v/>
      </c>
      <c r="Q134" s="59">
        <f>IF(COUNTA($A134:$N134)=0,"",IF($B134="Yes",$O134+$P134,0))</f>
        <v/>
      </c>
      <c r="R134" s="59">
        <f>IF(COUNTA($A134:$N134)=0,"",IF($B134="Yes",IFERROR($Q134/'Settings'!$B$7,0),0))</f>
        <v/>
      </c>
      <c r="S134" s="59">
        <f>IF(COUNTA($A134:$N134)=0,"",IF($B134="Yes",IFERROR($I134*'Settings'!$B$8/60,0),0))</f>
        <v/>
      </c>
      <c r="T134" s="59">
        <f>IF(COUNTA($A134:$N134)=0,"",IF($B134="Yes",$R134+$S134,0))</f>
        <v/>
      </c>
      <c r="U134" s="59">
        <f>IF(COUNTA($A134:$N134)=0,"",IF($B134="Yes",IFERROR($T134/$H134,0),0))</f>
        <v/>
      </c>
      <c r="V134" s="60">
        <f>IF(COUNTA($A134:$N134)=0,"",IF($B134="Yes",$I134*$L134,0))</f>
        <v/>
      </c>
      <c r="W134" s="59">
        <f>IF(COUNTA($A134:$N134)=0,"",IF($B134="Yes",IFERROR($Q134/'Settings'!$B$9,0),0))</f>
        <v/>
      </c>
      <c r="X134" s="60">
        <f>IF(COUNTA($A134:$N134)=0,"",IF($B134="Yes",$W134*'Settings'!$B$10,0))</f>
        <v/>
      </c>
      <c r="Y134" s="60">
        <f>IF(COUNTA($A134:$N134)=0,"",IF($B134="Yes",$Q134*'Settings'!$B$11,0))</f>
        <v/>
      </c>
      <c r="Z134" s="60">
        <f>IF(COUNTA($A134:$N134)=0,"",IF($B134="Yes",$T134*'Settings'!$B$12,0))</f>
        <v/>
      </c>
      <c r="AA134" s="60">
        <f>IF(COUNTA($A134:$N134)=0,"",IF($B134="Yes",$H134*'Settings'!$B$13,0))</f>
        <v/>
      </c>
      <c r="AB134" s="60">
        <f>IF(COUNTA($A134:$N134)=0,"",IF($B134="Yes",SUM($X134:$AA134),0))</f>
        <v/>
      </c>
      <c r="AC134" s="60">
        <f>IF(COUNTA($A134:$N134)=0,"",IF($B134="Yes",$V134-$AB134,0))</f>
        <v/>
      </c>
      <c r="AD134" s="61">
        <f>IF(COUNTA($A134:$N134)=0,"",IF($B134="Yes",IFERROR($AC134/$V134,0),0))</f>
        <v/>
      </c>
      <c r="AE134" s="59">
        <f>IF(COUNTA($A134:$N134)=0,"",IF($B134="Yes",IFERROR($I134/$H134,0),0))</f>
        <v/>
      </c>
      <c r="AF134" s="38">
        <f>IF(COUNTA($A134:$N134)=0,"",IF($B134="Yes",IFERROR($I134/$Q134,0),0))</f>
        <v/>
      </c>
      <c r="AG134" s="39">
        <f>IF(COUNTA($A134:$N134)=0,"",IF($B134&lt;&gt;"Yes","Not Included",IF(OR($U134&gt;'Settings'!$B$14,$J134&gt;'Settings'!$B$17),"Review","Within Capacity")))</f>
        <v/>
      </c>
      <c r="AH134" s="39">
        <f>IF(COUNTA($A134:$N134)=0,"",IF($B134&lt;&gt;"Yes","Not Included",IF($AD134&gt;='Settings'!$B$15,"Meets Target","Below Target")))</f>
        <v/>
      </c>
      <c r="AI134" s="39">
        <f>IF(COUNTA($A134:$N134)=0,"",IF($B134&lt;&gt;"Yes","Exclude",IF($AJ134&lt;&gt;"OK","Complete Inputs",IF($AG134="Review","Review Capacity/Distance",IF($AH134="Below Target","Review Pricing/Costs",IF($AF134&lt;'Settings'!$B$16,"Build Density","Recommended"))))))</f>
        <v/>
      </c>
      <c r="AJ134" s="39">
        <f>IF(COUNTA($A134:$N134)=0,"",IF($B134&lt;&gt;"Yes","Not Required",IF(COUNTIF($A$6:$A$205,$A134)&gt;1,"Duplicate Area ID",IF(OR($A134="",$C134="",$D134="",$E134="",$F134="",$G134="",$H134&lt;=0,$I134&lt;=0,$J134&lt;=0,$K134&lt;0,$L134&lt;=0,$M134="",LEN($D134)&lt;&gt;5,IFERROR(VALUE($D134),-1)&lt;0),"Complete Inputs","OK"))))</f>
        <v/>
      </c>
    </row>
    <row r="135" ht="20" customHeight="1">
      <c r="A135" s="29" t="n"/>
      <c r="B135" s="29" t="n"/>
      <c r="C135" s="29" t="n"/>
      <c r="D135" s="30" t="n"/>
      <c r="E135" s="29" t="n"/>
      <c r="F135" s="29" t="n"/>
      <c r="G135" s="29" t="n"/>
      <c r="H135" s="31" t="n"/>
      <c r="I135" s="31" t="n"/>
      <c r="J135" s="57" t="n"/>
      <c r="K135" s="57" t="n"/>
      <c r="L135" s="58" t="n"/>
      <c r="M135" s="29" t="n"/>
      <c r="N135" s="34" t="n"/>
      <c r="O135" s="59">
        <f>IF(COUNTA($A135:$N135)=0,"",IF($B135="Yes",2*$J135*$H135,0))</f>
        <v/>
      </c>
      <c r="P135" s="59">
        <f>IF(COUNTA($A135:$N135)=0,"",IF($B135="Yes",MAX($I135-$H135,0)*$K135,0))</f>
        <v/>
      </c>
      <c r="Q135" s="59">
        <f>IF(COUNTA($A135:$N135)=0,"",IF($B135="Yes",$O135+$P135,0))</f>
        <v/>
      </c>
      <c r="R135" s="59">
        <f>IF(COUNTA($A135:$N135)=0,"",IF($B135="Yes",IFERROR($Q135/'Settings'!$B$7,0),0))</f>
        <v/>
      </c>
      <c r="S135" s="59">
        <f>IF(COUNTA($A135:$N135)=0,"",IF($B135="Yes",IFERROR($I135*'Settings'!$B$8/60,0),0))</f>
        <v/>
      </c>
      <c r="T135" s="59">
        <f>IF(COUNTA($A135:$N135)=0,"",IF($B135="Yes",$R135+$S135,0))</f>
        <v/>
      </c>
      <c r="U135" s="59">
        <f>IF(COUNTA($A135:$N135)=0,"",IF($B135="Yes",IFERROR($T135/$H135,0),0))</f>
        <v/>
      </c>
      <c r="V135" s="60">
        <f>IF(COUNTA($A135:$N135)=0,"",IF($B135="Yes",$I135*$L135,0))</f>
        <v/>
      </c>
      <c r="W135" s="59">
        <f>IF(COUNTA($A135:$N135)=0,"",IF($B135="Yes",IFERROR($Q135/'Settings'!$B$9,0),0))</f>
        <v/>
      </c>
      <c r="X135" s="60">
        <f>IF(COUNTA($A135:$N135)=0,"",IF($B135="Yes",$W135*'Settings'!$B$10,0))</f>
        <v/>
      </c>
      <c r="Y135" s="60">
        <f>IF(COUNTA($A135:$N135)=0,"",IF($B135="Yes",$Q135*'Settings'!$B$11,0))</f>
        <v/>
      </c>
      <c r="Z135" s="60">
        <f>IF(COUNTA($A135:$N135)=0,"",IF($B135="Yes",$T135*'Settings'!$B$12,0))</f>
        <v/>
      </c>
      <c r="AA135" s="60">
        <f>IF(COUNTA($A135:$N135)=0,"",IF($B135="Yes",$H135*'Settings'!$B$13,0))</f>
        <v/>
      </c>
      <c r="AB135" s="60">
        <f>IF(COUNTA($A135:$N135)=0,"",IF($B135="Yes",SUM($X135:$AA135),0))</f>
        <v/>
      </c>
      <c r="AC135" s="60">
        <f>IF(COUNTA($A135:$N135)=0,"",IF($B135="Yes",$V135-$AB135,0))</f>
        <v/>
      </c>
      <c r="AD135" s="61">
        <f>IF(COUNTA($A135:$N135)=0,"",IF($B135="Yes",IFERROR($AC135/$V135,0),0))</f>
        <v/>
      </c>
      <c r="AE135" s="59">
        <f>IF(COUNTA($A135:$N135)=0,"",IF($B135="Yes",IFERROR($I135/$H135,0),0))</f>
        <v/>
      </c>
      <c r="AF135" s="38">
        <f>IF(COUNTA($A135:$N135)=0,"",IF($B135="Yes",IFERROR($I135/$Q135,0),0))</f>
        <v/>
      </c>
      <c r="AG135" s="39">
        <f>IF(COUNTA($A135:$N135)=0,"",IF($B135&lt;&gt;"Yes","Not Included",IF(OR($U135&gt;'Settings'!$B$14,$J135&gt;'Settings'!$B$17),"Review","Within Capacity")))</f>
        <v/>
      </c>
      <c r="AH135" s="39">
        <f>IF(COUNTA($A135:$N135)=0,"",IF($B135&lt;&gt;"Yes","Not Included",IF($AD135&gt;='Settings'!$B$15,"Meets Target","Below Target")))</f>
        <v/>
      </c>
      <c r="AI135" s="39">
        <f>IF(COUNTA($A135:$N135)=0,"",IF($B135&lt;&gt;"Yes","Exclude",IF($AJ135&lt;&gt;"OK","Complete Inputs",IF($AG135="Review","Review Capacity/Distance",IF($AH135="Below Target","Review Pricing/Costs",IF($AF135&lt;'Settings'!$B$16,"Build Density","Recommended"))))))</f>
        <v/>
      </c>
      <c r="AJ135" s="39">
        <f>IF(COUNTA($A135:$N135)=0,"",IF($B135&lt;&gt;"Yes","Not Required",IF(COUNTIF($A$6:$A$205,$A135)&gt;1,"Duplicate Area ID",IF(OR($A135="",$C135="",$D135="",$E135="",$F135="",$G135="",$H135&lt;=0,$I135&lt;=0,$J135&lt;=0,$K135&lt;0,$L135&lt;=0,$M135="",LEN($D135)&lt;&gt;5,IFERROR(VALUE($D135),-1)&lt;0),"Complete Inputs","OK"))))</f>
        <v/>
      </c>
    </row>
    <row r="136" ht="20" customHeight="1">
      <c r="A136" s="29" t="n"/>
      <c r="B136" s="29" t="n"/>
      <c r="C136" s="29" t="n"/>
      <c r="D136" s="30" t="n"/>
      <c r="E136" s="29" t="n"/>
      <c r="F136" s="29" t="n"/>
      <c r="G136" s="29" t="n"/>
      <c r="H136" s="31" t="n"/>
      <c r="I136" s="31" t="n"/>
      <c r="J136" s="57" t="n"/>
      <c r="K136" s="57" t="n"/>
      <c r="L136" s="58" t="n"/>
      <c r="M136" s="29" t="n"/>
      <c r="N136" s="34" t="n"/>
      <c r="O136" s="59">
        <f>IF(COUNTA($A136:$N136)=0,"",IF($B136="Yes",2*$J136*$H136,0))</f>
        <v/>
      </c>
      <c r="P136" s="59">
        <f>IF(COUNTA($A136:$N136)=0,"",IF($B136="Yes",MAX($I136-$H136,0)*$K136,0))</f>
        <v/>
      </c>
      <c r="Q136" s="59">
        <f>IF(COUNTA($A136:$N136)=0,"",IF($B136="Yes",$O136+$P136,0))</f>
        <v/>
      </c>
      <c r="R136" s="59">
        <f>IF(COUNTA($A136:$N136)=0,"",IF($B136="Yes",IFERROR($Q136/'Settings'!$B$7,0),0))</f>
        <v/>
      </c>
      <c r="S136" s="59">
        <f>IF(COUNTA($A136:$N136)=0,"",IF($B136="Yes",IFERROR($I136*'Settings'!$B$8/60,0),0))</f>
        <v/>
      </c>
      <c r="T136" s="59">
        <f>IF(COUNTA($A136:$N136)=0,"",IF($B136="Yes",$R136+$S136,0))</f>
        <v/>
      </c>
      <c r="U136" s="59">
        <f>IF(COUNTA($A136:$N136)=0,"",IF($B136="Yes",IFERROR($T136/$H136,0),0))</f>
        <v/>
      </c>
      <c r="V136" s="60">
        <f>IF(COUNTA($A136:$N136)=0,"",IF($B136="Yes",$I136*$L136,0))</f>
        <v/>
      </c>
      <c r="W136" s="59">
        <f>IF(COUNTA($A136:$N136)=0,"",IF($B136="Yes",IFERROR($Q136/'Settings'!$B$9,0),0))</f>
        <v/>
      </c>
      <c r="X136" s="60">
        <f>IF(COUNTA($A136:$N136)=0,"",IF($B136="Yes",$W136*'Settings'!$B$10,0))</f>
        <v/>
      </c>
      <c r="Y136" s="60">
        <f>IF(COUNTA($A136:$N136)=0,"",IF($B136="Yes",$Q136*'Settings'!$B$11,0))</f>
        <v/>
      </c>
      <c r="Z136" s="60">
        <f>IF(COUNTA($A136:$N136)=0,"",IF($B136="Yes",$T136*'Settings'!$B$12,0))</f>
        <v/>
      </c>
      <c r="AA136" s="60">
        <f>IF(COUNTA($A136:$N136)=0,"",IF($B136="Yes",$H136*'Settings'!$B$13,0))</f>
        <v/>
      </c>
      <c r="AB136" s="60">
        <f>IF(COUNTA($A136:$N136)=0,"",IF($B136="Yes",SUM($X136:$AA136),0))</f>
        <v/>
      </c>
      <c r="AC136" s="60">
        <f>IF(COUNTA($A136:$N136)=0,"",IF($B136="Yes",$V136-$AB136,0))</f>
        <v/>
      </c>
      <c r="AD136" s="61">
        <f>IF(COUNTA($A136:$N136)=0,"",IF($B136="Yes",IFERROR($AC136/$V136,0),0))</f>
        <v/>
      </c>
      <c r="AE136" s="59">
        <f>IF(COUNTA($A136:$N136)=0,"",IF($B136="Yes",IFERROR($I136/$H136,0),0))</f>
        <v/>
      </c>
      <c r="AF136" s="38">
        <f>IF(COUNTA($A136:$N136)=0,"",IF($B136="Yes",IFERROR($I136/$Q136,0),0))</f>
        <v/>
      </c>
      <c r="AG136" s="39">
        <f>IF(COUNTA($A136:$N136)=0,"",IF($B136&lt;&gt;"Yes","Not Included",IF(OR($U136&gt;'Settings'!$B$14,$J136&gt;'Settings'!$B$17),"Review","Within Capacity")))</f>
        <v/>
      </c>
      <c r="AH136" s="39">
        <f>IF(COUNTA($A136:$N136)=0,"",IF($B136&lt;&gt;"Yes","Not Included",IF($AD136&gt;='Settings'!$B$15,"Meets Target","Below Target")))</f>
        <v/>
      </c>
      <c r="AI136" s="39">
        <f>IF(COUNTA($A136:$N136)=0,"",IF($B136&lt;&gt;"Yes","Exclude",IF($AJ136&lt;&gt;"OK","Complete Inputs",IF($AG136="Review","Review Capacity/Distance",IF($AH136="Below Target","Review Pricing/Costs",IF($AF136&lt;'Settings'!$B$16,"Build Density","Recommended"))))))</f>
        <v/>
      </c>
      <c r="AJ136" s="39">
        <f>IF(COUNTA($A136:$N136)=0,"",IF($B136&lt;&gt;"Yes","Not Required",IF(COUNTIF($A$6:$A$205,$A136)&gt;1,"Duplicate Area ID",IF(OR($A136="",$C136="",$D136="",$E136="",$F136="",$G136="",$H136&lt;=0,$I136&lt;=0,$J136&lt;=0,$K136&lt;0,$L136&lt;=0,$M136="",LEN($D136)&lt;&gt;5,IFERROR(VALUE($D136),-1)&lt;0),"Complete Inputs","OK"))))</f>
        <v/>
      </c>
    </row>
    <row r="137" ht="20" customHeight="1">
      <c r="A137" s="29" t="n"/>
      <c r="B137" s="29" t="n"/>
      <c r="C137" s="29" t="n"/>
      <c r="D137" s="30" t="n"/>
      <c r="E137" s="29" t="n"/>
      <c r="F137" s="29" t="n"/>
      <c r="G137" s="29" t="n"/>
      <c r="H137" s="31" t="n"/>
      <c r="I137" s="31" t="n"/>
      <c r="J137" s="57" t="n"/>
      <c r="K137" s="57" t="n"/>
      <c r="L137" s="58" t="n"/>
      <c r="M137" s="29" t="n"/>
      <c r="N137" s="34" t="n"/>
      <c r="O137" s="59">
        <f>IF(COUNTA($A137:$N137)=0,"",IF($B137="Yes",2*$J137*$H137,0))</f>
        <v/>
      </c>
      <c r="P137" s="59">
        <f>IF(COUNTA($A137:$N137)=0,"",IF($B137="Yes",MAX($I137-$H137,0)*$K137,0))</f>
        <v/>
      </c>
      <c r="Q137" s="59">
        <f>IF(COUNTA($A137:$N137)=0,"",IF($B137="Yes",$O137+$P137,0))</f>
        <v/>
      </c>
      <c r="R137" s="59">
        <f>IF(COUNTA($A137:$N137)=0,"",IF($B137="Yes",IFERROR($Q137/'Settings'!$B$7,0),0))</f>
        <v/>
      </c>
      <c r="S137" s="59">
        <f>IF(COUNTA($A137:$N137)=0,"",IF($B137="Yes",IFERROR($I137*'Settings'!$B$8/60,0),0))</f>
        <v/>
      </c>
      <c r="T137" s="59">
        <f>IF(COUNTA($A137:$N137)=0,"",IF($B137="Yes",$R137+$S137,0))</f>
        <v/>
      </c>
      <c r="U137" s="59">
        <f>IF(COUNTA($A137:$N137)=0,"",IF($B137="Yes",IFERROR($T137/$H137,0),0))</f>
        <v/>
      </c>
      <c r="V137" s="60">
        <f>IF(COUNTA($A137:$N137)=0,"",IF($B137="Yes",$I137*$L137,0))</f>
        <v/>
      </c>
      <c r="W137" s="59">
        <f>IF(COUNTA($A137:$N137)=0,"",IF($B137="Yes",IFERROR($Q137/'Settings'!$B$9,0),0))</f>
        <v/>
      </c>
      <c r="X137" s="60">
        <f>IF(COUNTA($A137:$N137)=0,"",IF($B137="Yes",$W137*'Settings'!$B$10,0))</f>
        <v/>
      </c>
      <c r="Y137" s="60">
        <f>IF(COUNTA($A137:$N137)=0,"",IF($B137="Yes",$Q137*'Settings'!$B$11,0))</f>
        <v/>
      </c>
      <c r="Z137" s="60">
        <f>IF(COUNTA($A137:$N137)=0,"",IF($B137="Yes",$T137*'Settings'!$B$12,0))</f>
        <v/>
      </c>
      <c r="AA137" s="60">
        <f>IF(COUNTA($A137:$N137)=0,"",IF($B137="Yes",$H137*'Settings'!$B$13,0))</f>
        <v/>
      </c>
      <c r="AB137" s="60">
        <f>IF(COUNTA($A137:$N137)=0,"",IF($B137="Yes",SUM($X137:$AA137),0))</f>
        <v/>
      </c>
      <c r="AC137" s="60">
        <f>IF(COUNTA($A137:$N137)=0,"",IF($B137="Yes",$V137-$AB137,0))</f>
        <v/>
      </c>
      <c r="AD137" s="61">
        <f>IF(COUNTA($A137:$N137)=0,"",IF($B137="Yes",IFERROR($AC137/$V137,0),0))</f>
        <v/>
      </c>
      <c r="AE137" s="59">
        <f>IF(COUNTA($A137:$N137)=0,"",IF($B137="Yes",IFERROR($I137/$H137,0),0))</f>
        <v/>
      </c>
      <c r="AF137" s="38">
        <f>IF(COUNTA($A137:$N137)=0,"",IF($B137="Yes",IFERROR($I137/$Q137,0),0))</f>
        <v/>
      </c>
      <c r="AG137" s="39">
        <f>IF(COUNTA($A137:$N137)=0,"",IF($B137&lt;&gt;"Yes","Not Included",IF(OR($U137&gt;'Settings'!$B$14,$J137&gt;'Settings'!$B$17),"Review","Within Capacity")))</f>
        <v/>
      </c>
      <c r="AH137" s="39">
        <f>IF(COUNTA($A137:$N137)=0,"",IF($B137&lt;&gt;"Yes","Not Included",IF($AD137&gt;='Settings'!$B$15,"Meets Target","Below Target")))</f>
        <v/>
      </c>
      <c r="AI137" s="39">
        <f>IF(COUNTA($A137:$N137)=0,"",IF($B137&lt;&gt;"Yes","Exclude",IF($AJ137&lt;&gt;"OK","Complete Inputs",IF($AG137="Review","Review Capacity/Distance",IF($AH137="Below Target","Review Pricing/Costs",IF($AF137&lt;'Settings'!$B$16,"Build Density","Recommended"))))))</f>
        <v/>
      </c>
      <c r="AJ137" s="39">
        <f>IF(COUNTA($A137:$N137)=0,"",IF($B137&lt;&gt;"Yes","Not Required",IF(COUNTIF($A$6:$A$205,$A137)&gt;1,"Duplicate Area ID",IF(OR($A137="",$C137="",$D137="",$E137="",$F137="",$G137="",$H137&lt;=0,$I137&lt;=0,$J137&lt;=0,$K137&lt;0,$L137&lt;=0,$M137="",LEN($D137)&lt;&gt;5,IFERROR(VALUE($D137),-1)&lt;0),"Complete Inputs","OK"))))</f>
        <v/>
      </c>
    </row>
    <row r="138" ht="20" customHeight="1">
      <c r="A138" s="29" t="n"/>
      <c r="B138" s="29" t="n"/>
      <c r="C138" s="29" t="n"/>
      <c r="D138" s="30" t="n"/>
      <c r="E138" s="29" t="n"/>
      <c r="F138" s="29" t="n"/>
      <c r="G138" s="29" t="n"/>
      <c r="H138" s="31" t="n"/>
      <c r="I138" s="31" t="n"/>
      <c r="J138" s="57" t="n"/>
      <c r="K138" s="57" t="n"/>
      <c r="L138" s="58" t="n"/>
      <c r="M138" s="29" t="n"/>
      <c r="N138" s="34" t="n"/>
      <c r="O138" s="59">
        <f>IF(COUNTA($A138:$N138)=0,"",IF($B138="Yes",2*$J138*$H138,0))</f>
        <v/>
      </c>
      <c r="P138" s="59">
        <f>IF(COUNTA($A138:$N138)=0,"",IF($B138="Yes",MAX($I138-$H138,0)*$K138,0))</f>
        <v/>
      </c>
      <c r="Q138" s="59">
        <f>IF(COUNTA($A138:$N138)=0,"",IF($B138="Yes",$O138+$P138,0))</f>
        <v/>
      </c>
      <c r="R138" s="59">
        <f>IF(COUNTA($A138:$N138)=0,"",IF($B138="Yes",IFERROR($Q138/'Settings'!$B$7,0),0))</f>
        <v/>
      </c>
      <c r="S138" s="59">
        <f>IF(COUNTA($A138:$N138)=0,"",IF($B138="Yes",IFERROR($I138*'Settings'!$B$8/60,0),0))</f>
        <v/>
      </c>
      <c r="T138" s="59">
        <f>IF(COUNTA($A138:$N138)=0,"",IF($B138="Yes",$R138+$S138,0))</f>
        <v/>
      </c>
      <c r="U138" s="59">
        <f>IF(COUNTA($A138:$N138)=0,"",IF($B138="Yes",IFERROR($T138/$H138,0),0))</f>
        <v/>
      </c>
      <c r="V138" s="60">
        <f>IF(COUNTA($A138:$N138)=0,"",IF($B138="Yes",$I138*$L138,0))</f>
        <v/>
      </c>
      <c r="W138" s="59">
        <f>IF(COUNTA($A138:$N138)=0,"",IF($B138="Yes",IFERROR($Q138/'Settings'!$B$9,0),0))</f>
        <v/>
      </c>
      <c r="X138" s="60">
        <f>IF(COUNTA($A138:$N138)=0,"",IF($B138="Yes",$W138*'Settings'!$B$10,0))</f>
        <v/>
      </c>
      <c r="Y138" s="60">
        <f>IF(COUNTA($A138:$N138)=0,"",IF($B138="Yes",$Q138*'Settings'!$B$11,0))</f>
        <v/>
      </c>
      <c r="Z138" s="60">
        <f>IF(COUNTA($A138:$N138)=0,"",IF($B138="Yes",$T138*'Settings'!$B$12,0))</f>
        <v/>
      </c>
      <c r="AA138" s="60">
        <f>IF(COUNTA($A138:$N138)=0,"",IF($B138="Yes",$H138*'Settings'!$B$13,0))</f>
        <v/>
      </c>
      <c r="AB138" s="60">
        <f>IF(COUNTA($A138:$N138)=0,"",IF($B138="Yes",SUM($X138:$AA138),0))</f>
        <v/>
      </c>
      <c r="AC138" s="60">
        <f>IF(COUNTA($A138:$N138)=0,"",IF($B138="Yes",$V138-$AB138,0))</f>
        <v/>
      </c>
      <c r="AD138" s="61">
        <f>IF(COUNTA($A138:$N138)=0,"",IF($B138="Yes",IFERROR($AC138/$V138,0),0))</f>
        <v/>
      </c>
      <c r="AE138" s="59">
        <f>IF(COUNTA($A138:$N138)=0,"",IF($B138="Yes",IFERROR($I138/$H138,0),0))</f>
        <v/>
      </c>
      <c r="AF138" s="38">
        <f>IF(COUNTA($A138:$N138)=0,"",IF($B138="Yes",IFERROR($I138/$Q138,0),0))</f>
        <v/>
      </c>
      <c r="AG138" s="39">
        <f>IF(COUNTA($A138:$N138)=0,"",IF($B138&lt;&gt;"Yes","Not Included",IF(OR($U138&gt;'Settings'!$B$14,$J138&gt;'Settings'!$B$17),"Review","Within Capacity")))</f>
        <v/>
      </c>
      <c r="AH138" s="39">
        <f>IF(COUNTA($A138:$N138)=0,"",IF($B138&lt;&gt;"Yes","Not Included",IF($AD138&gt;='Settings'!$B$15,"Meets Target","Below Target")))</f>
        <v/>
      </c>
      <c r="AI138" s="39">
        <f>IF(COUNTA($A138:$N138)=0,"",IF($B138&lt;&gt;"Yes","Exclude",IF($AJ138&lt;&gt;"OK","Complete Inputs",IF($AG138="Review","Review Capacity/Distance",IF($AH138="Below Target","Review Pricing/Costs",IF($AF138&lt;'Settings'!$B$16,"Build Density","Recommended"))))))</f>
        <v/>
      </c>
      <c r="AJ138" s="39">
        <f>IF(COUNTA($A138:$N138)=0,"",IF($B138&lt;&gt;"Yes","Not Required",IF(COUNTIF($A$6:$A$205,$A138)&gt;1,"Duplicate Area ID",IF(OR($A138="",$C138="",$D138="",$E138="",$F138="",$G138="",$H138&lt;=0,$I138&lt;=0,$J138&lt;=0,$K138&lt;0,$L138&lt;=0,$M138="",LEN($D138)&lt;&gt;5,IFERROR(VALUE($D138),-1)&lt;0),"Complete Inputs","OK"))))</f>
        <v/>
      </c>
    </row>
    <row r="139" ht="20" customHeight="1">
      <c r="A139" s="29" t="n"/>
      <c r="B139" s="29" t="n"/>
      <c r="C139" s="29" t="n"/>
      <c r="D139" s="30" t="n"/>
      <c r="E139" s="29" t="n"/>
      <c r="F139" s="29" t="n"/>
      <c r="G139" s="29" t="n"/>
      <c r="H139" s="31" t="n"/>
      <c r="I139" s="31" t="n"/>
      <c r="J139" s="57" t="n"/>
      <c r="K139" s="57" t="n"/>
      <c r="L139" s="58" t="n"/>
      <c r="M139" s="29" t="n"/>
      <c r="N139" s="34" t="n"/>
      <c r="O139" s="59">
        <f>IF(COUNTA($A139:$N139)=0,"",IF($B139="Yes",2*$J139*$H139,0))</f>
        <v/>
      </c>
      <c r="P139" s="59">
        <f>IF(COUNTA($A139:$N139)=0,"",IF($B139="Yes",MAX($I139-$H139,0)*$K139,0))</f>
        <v/>
      </c>
      <c r="Q139" s="59">
        <f>IF(COUNTA($A139:$N139)=0,"",IF($B139="Yes",$O139+$P139,0))</f>
        <v/>
      </c>
      <c r="R139" s="59">
        <f>IF(COUNTA($A139:$N139)=0,"",IF($B139="Yes",IFERROR($Q139/'Settings'!$B$7,0),0))</f>
        <v/>
      </c>
      <c r="S139" s="59">
        <f>IF(COUNTA($A139:$N139)=0,"",IF($B139="Yes",IFERROR($I139*'Settings'!$B$8/60,0),0))</f>
        <v/>
      </c>
      <c r="T139" s="59">
        <f>IF(COUNTA($A139:$N139)=0,"",IF($B139="Yes",$R139+$S139,0))</f>
        <v/>
      </c>
      <c r="U139" s="59">
        <f>IF(COUNTA($A139:$N139)=0,"",IF($B139="Yes",IFERROR($T139/$H139,0),0))</f>
        <v/>
      </c>
      <c r="V139" s="60">
        <f>IF(COUNTA($A139:$N139)=0,"",IF($B139="Yes",$I139*$L139,0))</f>
        <v/>
      </c>
      <c r="W139" s="59">
        <f>IF(COUNTA($A139:$N139)=0,"",IF($B139="Yes",IFERROR($Q139/'Settings'!$B$9,0),0))</f>
        <v/>
      </c>
      <c r="X139" s="60">
        <f>IF(COUNTA($A139:$N139)=0,"",IF($B139="Yes",$W139*'Settings'!$B$10,0))</f>
        <v/>
      </c>
      <c r="Y139" s="60">
        <f>IF(COUNTA($A139:$N139)=0,"",IF($B139="Yes",$Q139*'Settings'!$B$11,0))</f>
        <v/>
      </c>
      <c r="Z139" s="60">
        <f>IF(COUNTA($A139:$N139)=0,"",IF($B139="Yes",$T139*'Settings'!$B$12,0))</f>
        <v/>
      </c>
      <c r="AA139" s="60">
        <f>IF(COUNTA($A139:$N139)=0,"",IF($B139="Yes",$H139*'Settings'!$B$13,0))</f>
        <v/>
      </c>
      <c r="AB139" s="60">
        <f>IF(COUNTA($A139:$N139)=0,"",IF($B139="Yes",SUM($X139:$AA139),0))</f>
        <v/>
      </c>
      <c r="AC139" s="60">
        <f>IF(COUNTA($A139:$N139)=0,"",IF($B139="Yes",$V139-$AB139,0))</f>
        <v/>
      </c>
      <c r="AD139" s="61">
        <f>IF(COUNTA($A139:$N139)=0,"",IF($B139="Yes",IFERROR($AC139/$V139,0),0))</f>
        <v/>
      </c>
      <c r="AE139" s="59">
        <f>IF(COUNTA($A139:$N139)=0,"",IF($B139="Yes",IFERROR($I139/$H139,0),0))</f>
        <v/>
      </c>
      <c r="AF139" s="38">
        <f>IF(COUNTA($A139:$N139)=0,"",IF($B139="Yes",IFERROR($I139/$Q139,0),0))</f>
        <v/>
      </c>
      <c r="AG139" s="39">
        <f>IF(COUNTA($A139:$N139)=0,"",IF($B139&lt;&gt;"Yes","Not Included",IF(OR($U139&gt;'Settings'!$B$14,$J139&gt;'Settings'!$B$17),"Review","Within Capacity")))</f>
        <v/>
      </c>
      <c r="AH139" s="39">
        <f>IF(COUNTA($A139:$N139)=0,"",IF($B139&lt;&gt;"Yes","Not Included",IF($AD139&gt;='Settings'!$B$15,"Meets Target","Below Target")))</f>
        <v/>
      </c>
      <c r="AI139" s="39">
        <f>IF(COUNTA($A139:$N139)=0,"",IF($B139&lt;&gt;"Yes","Exclude",IF($AJ139&lt;&gt;"OK","Complete Inputs",IF($AG139="Review","Review Capacity/Distance",IF($AH139="Below Target","Review Pricing/Costs",IF($AF139&lt;'Settings'!$B$16,"Build Density","Recommended"))))))</f>
        <v/>
      </c>
      <c r="AJ139" s="39">
        <f>IF(COUNTA($A139:$N139)=0,"",IF($B139&lt;&gt;"Yes","Not Required",IF(COUNTIF($A$6:$A$205,$A139)&gt;1,"Duplicate Area ID",IF(OR($A139="",$C139="",$D139="",$E139="",$F139="",$G139="",$H139&lt;=0,$I139&lt;=0,$J139&lt;=0,$K139&lt;0,$L139&lt;=0,$M139="",LEN($D139)&lt;&gt;5,IFERROR(VALUE($D139),-1)&lt;0),"Complete Inputs","OK"))))</f>
        <v/>
      </c>
    </row>
    <row r="140" ht="20" customHeight="1">
      <c r="A140" s="29" t="n"/>
      <c r="B140" s="29" t="n"/>
      <c r="C140" s="29" t="n"/>
      <c r="D140" s="30" t="n"/>
      <c r="E140" s="29" t="n"/>
      <c r="F140" s="29" t="n"/>
      <c r="G140" s="29" t="n"/>
      <c r="H140" s="31" t="n"/>
      <c r="I140" s="31" t="n"/>
      <c r="J140" s="57" t="n"/>
      <c r="K140" s="57" t="n"/>
      <c r="L140" s="58" t="n"/>
      <c r="M140" s="29" t="n"/>
      <c r="N140" s="34" t="n"/>
      <c r="O140" s="59">
        <f>IF(COUNTA($A140:$N140)=0,"",IF($B140="Yes",2*$J140*$H140,0))</f>
        <v/>
      </c>
      <c r="P140" s="59">
        <f>IF(COUNTA($A140:$N140)=0,"",IF($B140="Yes",MAX($I140-$H140,0)*$K140,0))</f>
        <v/>
      </c>
      <c r="Q140" s="59">
        <f>IF(COUNTA($A140:$N140)=0,"",IF($B140="Yes",$O140+$P140,0))</f>
        <v/>
      </c>
      <c r="R140" s="59">
        <f>IF(COUNTA($A140:$N140)=0,"",IF($B140="Yes",IFERROR($Q140/'Settings'!$B$7,0),0))</f>
        <v/>
      </c>
      <c r="S140" s="59">
        <f>IF(COUNTA($A140:$N140)=0,"",IF($B140="Yes",IFERROR($I140*'Settings'!$B$8/60,0),0))</f>
        <v/>
      </c>
      <c r="T140" s="59">
        <f>IF(COUNTA($A140:$N140)=0,"",IF($B140="Yes",$R140+$S140,0))</f>
        <v/>
      </c>
      <c r="U140" s="59">
        <f>IF(COUNTA($A140:$N140)=0,"",IF($B140="Yes",IFERROR($T140/$H140,0),0))</f>
        <v/>
      </c>
      <c r="V140" s="60">
        <f>IF(COUNTA($A140:$N140)=0,"",IF($B140="Yes",$I140*$L140,0))</f>
        <v/>
      </c>
      <c r="W140" s="59">
        <f>IF(COUNTA($A140:$N140)=0,"",IF($B140="Yes",IFERROR($Q140/'Settings'!$B$9,0),0))</f>
        <v/>
      </c>
      <c r="X140" s="60">
        <f>IF(COUNTA($A140:$N140)=0,"",IF($B140="Yes",$W140*'Settings'!$B$10,0))</f>
        <v/>
      </c>
      <c r="Y140" s="60">
        <f>IF(COUNTA($A140:$N140)=0,"",IF($B140="Yes",$Q140*'Settings'!$B$11,0))</f>
        <v/>
      </c>
      <c r="Z140" s="60">
        <f>IF(COUNTA($A140:$N140)=0,"",IF($B140="Yes",$T140*'Settings'!$B$12,0))</f>
        <v/>
      </c>
      <c r="AA140" s="60">
        <f>IF(COUNTA($A140:$N140)=0,"",IF($B140="Yes",$H140*'Settings'!$B$13,0))</f>
        <v/>
      </c>
      <c r="AB140" s="60">
        <f>IF(COUNTA($A140:$N140)=0,"",IF($B140="Yes",SUM($X140:$AA140),0))</f>
        <v/>
      </c>
      <c r="AC140" s="60">
        <f>IF(COUNTA($A140:$N140)=0,"",IF($B140="Yes",$V140-$AB140,0))</f>
        <v/>
      </c>
      <c r="AD140" s="61">
        <f>IF(COUNTA($A140:$N140)=0,"",IF($B140="Yes",IFERROR($AC140/$V140,0),0))</f>
        <v/>
      </c>
      <c r="AE140" s="59">
        <f>IF(COUNTA($A140:$N140)=0,"",IF($B140="Yes",IFERROR($I140/$H140,0),0))</f>
        <v/>
      </c>
      <c r="AF140" s="38">
        <f>IF(COUNTA($A140:$N140)=0,"",IF($B140="Yes",IFERROR($I140/$Q140,0),0))</f>
        <v/>
      </c>
      <c r="AG140" s="39">
        <f>IF(COUNTA($A140:$N140)=0,"",IF($B140&lt;&gt;"Yes","Not Included",IF(OR($U140&gt;'Settings'!$B$14,$J140&gt;'Settings'!$B$17),"Review","Within Capacity")))</f>
        <v/>
      </c>
      <c r="AH140" s="39">
        <f>IF(COUNTA($A140:$N140)=0,"",IF($B140&lt;&gt;"Yes","Not Included",IF($AD140&gt;='Settings'!$B$15,"Meets Target","Below Target")))</f>
        <v/>
      </c>
      <c r="AI140" s="39">
        <f>IF(COUNTA($A140:$N140)=0,"",IF($B140&lt;&gt;"Yes","Exclude",IF($AJ140&lt;&gt;"OK","Complete Inputs",IF($AG140="Review","Review Capacity/Distance",IF($AH140="Below Target","Review Pricing/Costs",IF($AF140&lt;'Settings'!$B$16,"Build Density","Recommended"))))))</f>
        <v/>
      </c>
      <c r="AJ140" s="39">
        <f>IF(COUNTA($A140:$N140)=0,"",IF($B140&lt;&gt;"Yes","Not Required",IF(COUNTIF($A$6:$A$205,$A140)&gt;1,"Duplicate Area ID",IF(OR($A140="",$C140="",$D140="",$E140="",$F140="",$G140="",$H140&lt;=0,$I140&lt;=0,$J140&lt;=0,$K140&lt;0,$L140&lt;=0,$M140="",LEN($D140)&lt;&gt;5,IFERROR(VALUE($D140),-1)&lt;0),"Complete Inputs","OK"))))</f>
        <v/>
      </c>
    </row>
    <row r="141" ht="20" customHeight="1">
      <c r="A141" s="29" t="n"/>
      <c r="B141" s="29" t="n"/>
      <c r="C141" s="29" t="n"/>
      <c r="D141" s="30" t="n"/>
      <c r="E141" s="29" t="n"/>
      <c r="F141" s="29" t="n"/>
      <c r="G141" s="29" t="n"/>
      <c r="H141" s="31" t="n"/>
      <c r="I141" s="31" t="n"/>
      <c r="J141" s="57" t="n"/>
      <c r="K141" s="57" t="n"/>
      <c r="L141" s="58" t="n"/>
      <c r="M141" s="29" t="n"/>
      <c r="N141" s="34" t="n"/>
      <c r="O141" s="59">
        <f>IF(COUNTA($A141:$N141)=0,"",IF($B141="Yes",2*$J141*$H141,0))</f>
        <v/>
      </c>
      <c r="P141" s="59">
        <f>IF(COUNTA($A141:$N141)=0,"",IF($B141="Yes",MAX($I141-$H141,0)*$K141,0))</f>
        <v/>
      </c>
      <c r="Q141" s="59">
        <f>IF(COUNTA($A141:$N141)=0,"",IF($B141="Yes",$O141+$P141,0))</f>
        <v/>
      </c>
      <c r="R141" s="59">
        <f>IF(COUNTA($A141:$N141)=0,"",IF($B141="Yes",IFERROR($Q141/'Settings'!$B$7,0),0))</f>
        <v/>
      </c>
      <c r="S141" s="59">
        <f>IF(COUNTA($A141:$N141)=0,"",IF($B141="Yes",IFERROR($I141*'Settings'!$B$8/60,0),0))</f>
        <v/>
      </c>
      <c r="T141" s="59">
        <f>IF(COUNTA($A141:$N141)=0,"",IF($B141="Yes",$R141+$S141,0))</f>
        <v/>
      </c>
      <c r="U141" s="59">
        <f>IF(COUNTA($A141:$N141)=0,"",IF($B141="Yes",IFERROR($T141/$H141,0),0))</f>
        <v/>
      </c>
      <c r="V141" s="60">
        <f>IF(COUNTA($A141:$N141)=0,"",IF($B141="Yes",$I141*$L141,0))</f>
        <v/>
      </c>
      <c r="W141" s="59">
        <f>IF(COUNTA($A141:$N141)=0,"",IF($B141="Yes",IFERROR($Q141/'Settings'!$B$9,0),0))</f>
        <v/>
      </c>
      <c r="X141" s="60">
        <f>IF(COUNTA($A141:$N141)=0,"",IF($B141="Yes",$W141*'Settings'!$B$10,0))</f>
        <v/>
      </c>
      <c r="Y141" s="60">
        <f>IF(COUNTA($A141:$N141)=0,"",IF($B141="Yes",$Q141*'Settings'!$B$11,0))</f>
        <v/>
      </c>
      <c r="Z141" s="60">
        <f>IF(COUNTA($A141:$N141)=0,"",IF($B141="Yes",$T141*'Settings'!$B$12,0))</f>
        <v/>
      </c>
      <c r="AA141" s="60">
        <f>IF(COUNTA($A141:$N141)=0,"",IF($B141="Yes",$H141*'Settings'!$B$13,0))</f>
        <v/>
      </c>
      <c r="AB141" s="60">
        <f>IF(COUNTA($A141:$N141)=0,"",IF($B141="Yes",SUM($X141:$AA141),0))</f>
        <v/>
      </c>
      <c r="AC141" s="60">
        <f>IF(COUNTA($A141:$N141)=0,"",IF($B141="Yes",$V141-$AB141,0))</f>
        <v/>
      </c>
      <c r="AD141" s="61">
        <f>IF(COUNTA($A141:$N141)=0,"",IF($B141="Yes",IFERROR($AC141/$V141,0),0))</f>
        <v/>
      </c>
      <c r="AE141" s="59">
        <f>IF(COUNTA($A141:$N141)=0,"",IF($B141="Yes",IFERROR($I141/$H141,0),0))</f>
        <v/>
      </c>
      <c r="AF141" s="38">
        <f>IF(COUNTA($A141:$N141)=0,"",IF($B141="Yes",IFERROR($I141/$Q141,0),0))</f>
        <v/>
      </c>
      <c r="AG141" s="39">
        <f>IF(COUNTA($A141:$N141)=0,"",IF($B141&lt;&gt;"Yes","Not Included",IF(OR($U141&gt;'Settings'!$B$14,$J141&gt;'Settings'!$B$17),"Review","Within Capacity")))</f>
        <v/>
      </c>
      <c r="AH141" s="39">
        <f>IF(COUNTA($A141:$N141)=0,"",IF($B141&lt;&gt;"Yes","Not Included",IF($AD141&gt;='Settings'!$B$15,"Meets Target","Below Target")))</f>
        <v/>
      </c>
      <c r="AI141" s="39">
        <f>IF(COUNTA($A141:$N141)=0,"",IF($B141&lt;&gt;"Yes","Exclude",IF($AJ141&lt;&gt;"OK","Complete Inputs",IF($AG141="Review","Review Capacity/Distance",IF($AH141="Below Target","Review Pricing/Costs",IF($AF141&lt;'Settings'!$B$16,"Build Density","Recommended"))))))</f>
        <v/>
      </c>
      <c r="AJ141" s="39">
        <f>IF(COUNTA($A141:$N141)=0,"",IF($B141&lt;&gt;"Yes","Not Required",IF(COUNTIF($A$6:$A$205,$A141)&gt;1,"Duplicate Area ID",IF(OR($A141="",$C141="",$D141="",$E141="",$F141="",$G141="",$H141&lt;=0,$I141&lt;=0,$J141&lt;=0,$K141&lt;0,$L141&lt;=0,$M141="",LEN($D141)&lt;&gt;5,IFERROR(VALUE($D141),-1)&lt;0),"Complete Inputs","OK"))))</f>
        <v/>
      </c>
    </row>
    <row r="142" ht="20" customHeight="1">
      <c r="A142" s="29" t="n"/>
      <c r="B142" s="29" t="n"/>
      <c r="C142" s="29" t="n"/>
      <c r="D142" s="30" t="n"/>
      <c r="E142" s="29" t="n"/>
      <c r="F142" s="29" t="n"/>
      <c r="G142" s="29" t="n"/>
      <c r="H142" s="31" t="n"/>
      <c r="I142" s="31" t="n"/>
      <c r="J142" s="57" t="n"/>
      <c r="K142" s="57" t="n"/>
      <c r="L142" s="58" t="n"/>
      <c r="M142" s="29" t="n"/>
      <c r="N142" s="34" t="n"/>
      <c r="O142" s="59">
        <f>IF(COUNTA($A142:$N142)=0,"",IF($B142="Yes",2*$J142*$H142,0))</f>
        <v/>
      </c>
      <c r="P142" s="59">
        <f>IF(COUNTA($A142:$N142)=0,"",IF($B142="Yes",MAX($I142-$H142,0)*$K142,0))</f>
        <v/>
      </c>
      <c r="Q142" s="59">
        <f>IF(COUNTA($A142:$N142)=0,"",IF($B142="Yes",$O142+$P142,0))</f>
        <v/>
      </c>
      <c r="R142" s="59">
        <f>IF(COUNTA($A142:$N142)=0,"",IF($B142="Yes",IFERROR($Q142/'Settings'!$B$7,0),0))</f>
        <v/>
      </c>
      <c r="S142" s="59">
        <f>IF(COUNTA($A142:$N142)=0,"",IF($B142="Yes",IFERROR($I142*'Settings'!$B$8/60,0),0))</f>
        <v/>
      </c>
      <c r="T142" s="59">
        <f>IF(COUNTA($A142:$N142)=0,"",IF($B142="Yes",$R142+$S142,0))</f>
        <v/>
      </c>
      <c r="U142" s="59">
        <f>IF(COUNTA($A142:$N142)=0,"",IF($B142="Yes",IFERROR($T142/$H142,0),0))</f>
        <v/>
      </c>
      <c r="V142" s="60">
        <f>IF(COUNTA($A142:$N142)=0,"",IF($B142="Yes",$I142*$L142,0))</f>
        <v/>
      </c>
      <c r="W142" s="59">
        <f>IF(COUNTA($A142:$N142)=0,"",IF($B142="Yes",IFERROR($Q142/'Settings'!$B$9,0),0))</f>
        <v/>
      </c>
      <c r="X142" s="60">
        <f>IF(COUNTA($A142:$N142)=0,"",IF($B142="Yes",$W142*'Settings'!$B$10,0))</f>
        <v/>
      </c>
      <c r="Y142" s="60">
        <f>IF(COUNTA($A142:$N142)=0,"",IF($B142="Yes",$Q142*'Settings'!$B$11,0))</f>
        <v/>
      </c>
      <c r="Z142" s="60">
        <f>IF(COUNTA($A142:$N142)=0,"",IF($B142="Yes",$T142*'Settings'!$B$12,0))</f>
        <v/>
      </c>
      <c r="AA142" s="60">
        <f>IF(COUNTA($A142:$N142)=0,"",IF($B142="Yes",$H142*'Settings'!$B$13,0))</f>
        <v/>
      </c>
      <c r="AB142" s="60">
        <f>IF(COUNTA($A142:$N142)=0,"",IF($B142="Yes",SUM($X142:$AA142),0))</f>
        <v/>
      </c>
      <c r="AC142" s="60">
        <f>IF(COUNTA($A142:$N142)=0,"",IF($B142="Yes",$V142-$AB142,0))</f>
        <v/>
      </c>
      <c r="AD142" s="61">
        <f>IF(COUNTA($A142:$N142)=0,"",IF($B142="Yes",IFERROR($AC142/$V142,0),0))</f>
        <v/>
      </c>
      <c r="AE142" s="59">
        <f>IF(COUNTA($A142:$N142)=0,"",IF($B142="Yes",IFERROR($I142/$H142,0),0))</f>
        <v/>
      </c>
      <c r="AF142" s="38">
        <f>IF(COUNTA($A142:$N142)=0,"",IF($B142="Yes",IFERROR($I142/$Q142,0),0))</f>
        <v/>
      </c>
      <c r="AG142" s="39">
        <f>IF(COUNTA($A142:$N142)=0,"",IF($B142&lt;&gt;"Yes","Not Included",IF(OR($U142&gt;'Settings'!$B$14,$J142&gt;'Settings'!$B$17),"Review","Within Capacity")))</f>
        <v/>
      </c>
      <c r="AH142" s="39">
        <f>IF(COUNTA($A142:$N142)=0,"",IF($B142&lt;&gt;"Yes","Not Included",IF($AD142&gt;='Settings'!$B$15,"Meets Target","Below Target")))</f>
        <v/>
      </c>
      <c r="AI142" s="39">
        <f>IF(COUNTA($A142:$N142)=0,"",IF($B142&lt;&gt;"Yes","Exclude",IF($AJ142&lt;&gt;"OK","Complete Inputs",IF($AG142="Review","Review Capacity/Distance",IF($AH142="Below Target","Review Pricing/Costs",IF($AF142&lt;'Settings'!$B$16,"Build Density","Recommended"))))))</f>
        <v/>
      </c>
      <c r="AJ142" s="39">
        <f>IF(COUNTA($A142:$N142)=0,"",IF($B142&lt;&gt;"Yes","Not Required",IF(COUNTIF($A$6:$A$205,$A142)&gt;1,"Duplicate Area ID",IF(OR($A142="",$C142="",$D142="",$E142="",$F142="",$G142="",$H142&lt;=0,$I142&lt;=0,$J142&lt;=0,$K142&lt;0,$L142&lt;=0,$M142="",LEN($D142)&lt;&gt;5,IFERROR(VALUE($D142),-1)&lt;0),"Complete Inputs","OK"))))</f>
        <v/>
      </c>
    </row>
    <row r="143" ht="20" customHeight="1">
      <c r="A143" s="29" t="n"/>
      <c r="B143" s="29" t="n"/>
      <c r="C143" s="29" t="n"/>
      <c r="D143" s="30" t="n"/>
      <c r="E143" s="29" t="n"/>
      <c r="F143" s="29" t="n"/>
      <c r="G143" s="29" t="n"/>
      <c r="H143" s="31" t="n"/>
      <c r="I143" s="31" t="n"/>
      <c r="J143" s="57" t="n"/>
      <c r="K143" s="57" t="n"/>
      <c r="L143" s="58" t="n"/>
      <c r="M143" s="29" t="n"/>
      <c r="N143" s="34" t="n"/>
      <c r="O143" s="59">
        <f>IF(COUNTA($A143:$N143)=0,"",IF($B143="Yes",2*$J143*$H143,0))</f>
        <v/>
      </c>
      <c r="P143" s="59">
        <f>IF(COUNTA($A143:$N143)=0,"",IF($B143="Yes",MAX($I143-$H143,0)*$K143,0))</f>
        <v/>
      </c>
      <c r="Q143" s="59">
        <f>IF(COUNTA($A143:$N143)=0,"",IF($B143="Yes",$O143+$P143,0))</f>
        <v/>
      </c>
      <c r="R143" s="59">
        <f>IF(COUNTA($A143:$N143)=0,"",IF($B143="Yes",IFERROR($Q143/'Settings'!$B$7,0),0))</f>
        <v/>
      </c>
      <c r="S143" s="59">
        <f>IF(COUNTA($A143:$N143)=0,"",IF($B143="Yes",IFERROR($I143*'Settings'!$B$8/60,0),0))</f>
        <v/>
      </c>
      <c r="T143" s="59">
        <f>IF(COUNTA($A143:$N143)=0,"",IF($B143="Yes",$R143+$S143,0))</f>
        <v/>
      </c>
      <c r="U143" s="59">
        <f>IF(COUNTA($A143:$N143)=0,"",IF($B143="Yes",IFERROR($T143/$H143,0),0))</f>
        <v/>
      </c>
      <c r="V143" s="60">
        <f>IF(COUNTA($A143:$N143)=0,"",IF($B143="Yes",$I143*$L143,0))</f>
        <v/>
      </c>
      <c r="W143" s="59">
        <f>IF(COUNTA($A143:$N143)=0,"",IF($B143="Yes",IFERROR($Q143/'Settings'!$B$9,0),0))</f>
        <v/>
      </c>
      <c r="X143" s="60">
        <f>IF(COUNTA($A143:$N143)=0,"",IF($B143="Yes",$W143*'Settings'!$B$10,0))</f>
        <v/>
      </c>
      <c r="Y143" s="60">
        <f>IF(COUNTA($A143:$N143)=0,"",IF($B143="Yes",$Q143*'Settings'!$B$11,0))</f>
        <v/>
      </c>
      <c r="Z143" s="60">
        <f>IF(COUNTA($A143:$N143)=0,"",IF($B143="Yes",$T143*'Settings'!$B$12,0))</f>
        <v/>
      </c>
      <c r="AA143" s="60">
        <f>IF(COUNTA($A143:$N143)=0,"",IF($B143="Yes",$H143*'Settings'!$B$13,0))</f>
        <v/>
      </c>
      <c r="AB143" s="60">
        <f>IF(COUNTA($A143:$N143)=0,"",IF($B143="Yes",SUM($X143:$AA143),0))</f>
        <v/>
      </c>
      <c r="AC143" s="60">
        <f>IF(COUNTA($A143:$N143)=0,"",IF($B143="Yes",$V143-$AB143,0))</f>
        <v/>
      </c>
      <c r="AD143" s="61">
        <f>IF(COUNTA($A143:$N143)=0,"",IF($B143="Yes",IFERROR($AC143/$V143,0),0))</f>
        <v/>
      </c>
      <c r="AE143" s="59">
        <f>IF(COUNTA($A143:$N143)=0,"",IF($B143="Yes",IFERROR($I143/$H143,0),0))</f>
        <v/>
      </c>
      <c r="AF143" s="38">
        <f>IF(COUNTA($A143:$N143)=0,"",IF($B143="Yes",IFERROR($I143/$Q143,0),0))</f>
        <v/>
      </c>
      <c r="AG143" s="39">
        <f>IF(COUNTA($A143:$N143)=0,"",IF($B143&lt;&gt;"Yes","Not Included",IF(OR($U143&gt;'Settings'!$B$14,$J143&gt;'Settings'!$B$17),"Review","Within Capacity")))</f>
        <v/>
      </c>
      <c r="AH143" s="39">
        <f>IF(COUNTA($A143:$N143)=0,"",IF($B143&lt;&gt;"Yes","Not Included",IF($AD143&gt;='Settings'!$B$15,"Meets Target","Below Target")))</f>
        <v/>
      </c>
      <c r="AI143" s="39">
        <f>IF(COUNTA($A143:$N143)=0,"",IF($B143&lt;&gt;"Yes","Exclude",IF($AJ143&lt;&gt;"OK","Complete Inputs",IF($AG143="Review","Review Capacity/Distance",IF($AH143="Below Target","Review Pricing/Costs",IF($AF143&lt;'Settings'!$B$16,"Build Density","Recommended"))))))</f>
        <v/>
      </c>
      <c r="AJ143" s="39">
        <f>IF(COUNTA($A143:$N143)=0,"",IF($B143&lt;&gt;"Yes","Not Required",IF(COUNTIF($A$6:$A$205,$A143)&gt;1,"Duplicate Area ID",IF(OR($A143="",$C143="",$D143="",$E143="",$F143="",$G143="",$H143&lt;=0,$I143&lt;=0,$J143&lt;=0,$K143&lt;0,$L143&lt;=0,$M143="",LEN($D143)&lt;&gt;5,IFERROR(VALUE($D143),-1)&lt;0),"Complete Inputs","OK"))))</f>
        <v/>
      </c>
    </row>
    <row r="144" ht="20" customHeight="1">
      <c r="A144" s="29" t="n"/>
      <c r="B144" s="29" t="n"/>
      <c r="C144" s="29" t="n"/>
      <c r="D144" s="30" t="n"/>
      <c r="E144" s="29" t="n"/>
      <c r="F144" s="29" t="n"/>
      <c r="G144" s="29" t="n"/>
      <c r="H144" s="31" t="n"/>
      <c r="I144" s="31" t="n"/>
      <c r="J144" s="57" t="n"/>
      <c r="K144" s="57" t="n"/>
      <c r="L144" s="58" t="n"/>
      <c r="M144" s="29" t="n"/>
      <c r="N144" s="34" t="n"/>
      <c r="O144" s="59">
        <f>IF(COUNTA($A144:$N144)=0,"",IF($B144="Yes",2*$J144*$H144,0))</f>
        <v/>
      </c>
      <c r="P144" s="59">
        <f>IF(COUNTA($A144:$N144)=0,"",IF($B144="Yes",MAX($I144-$H144,0)*$K144,0))</f>
        <v/>
      </c>
      <c r="Q144" s="59">
        <f>IF(COUNTA($A144:$N144)=0,"",IF($B144="Yes",$O144+$P144,0))</f>
        <v/>
      </c>
      <c r="R144" s="59">
        <f>IF(COUNTA($A144:$N144)=0,"",IF($B144="Yes",IFERROR($Q144/'Settings'!$B$7,0),0))</f>
        <v/>
      </c>
      <c r="S144" s="59">
        <f>IF(COUNTA($A144:$N144)=0,"",IF($B144="Yes",IFERROR($I144*'Settings'!$B$8/60,0),0))</f>
        <v/>
      </c>
      <c r="T144" s="59">
        <f>IF(COUNTA($A144:$N144)=0,"",IF($B144="Yes",$R144+$S144,0))</f>
        <v/>
      </c>
      <c r="U144" s="59">
        <f>IF(COUNTA($A144:$N144)=0,"",IF($B144="Yes",IFERROR($T144/$H144,0),0))</f>
        <v/>
      </c>
      <c r="V144" s="60">
        <f>IF(COUNTA($A144:$N144)=0,"",IF($B144="Yes",$I144*$L144,0))</f>
        <v/>
      </c>
      <c r="W144" s="59">
        <f>IF(COUNTA($A144:$N144)=0,"",IF($B144="Yes",IFERROR($Q144/'Settings'!$B$9,0),0))</f>
        <v/>
      </c>
      <c r="X144" s="60">
        <f>IF(COUNTA($A144:$N144)=0,"",IF($B144="Yes",$W144*'Settings'!$B$10,0))</f>
        <v/>
      </c>
      <c r="Y144" s="60">
        <f>IF(COUNTA($A144:$N144)=0,"",IF($B144="Yes",$Q144*'Settings'!$B$11,0))</f>
        <v/>
      </c>
      <c r="Z144" s="60">
        <f>IF(COUNTA($A144:$N144)=0,"",IF($B144="Yes",$T144*'Settings'!$B$12,0))</f>
        <v/>
      </c>
      <c r="AA144" s="60">
        <f>IF(COUNTA($A144:$N144)=0,"",IF($B144="Yes",$H144*'Settings'!$B$13,0))</f>
        <v/>
      </c>
      <c r="AB144" s="60">
        <f>IF(COUNTA($A144:$N144)=0,"",IF($B144="Yes",SUM($X144:$AA144),0))</f>
        <v/>
      </c>
      <c r="AC144" s="60">
        <f>IF(COUNTA($A144:$N144)=0,"",IF($B144="Yes",$V144-$AB144,0))</f>
        <v/>
      </c>
      <c r="AD144" s="61">
        <f>IF(COUNTA($A144:$N144)=0,"",IF($B144="Yes",IFERROR($AC144/$V144,0),0))</f>
        <v/>
      </c>
      <c r="AE144" s="59">
        <f>IF(COUNTA($A144:$N144)=0,"",IF($B144="Yes",IFERROR($I144/$H144,0),0))</f>
        <v/>
      </c>
      <c r="AF144" s="38">
        <f>IF(COUNTA($A144:$N144)=0,"",IF($B144="Yes",IFERROR($I144/$Q144,0),0))</f>
        <v/>
      </c>
      <c r="AG144" s="39">
        <f>IF(COUNTA($A144:$N144)=0,"",IF($B144&lt;&gt;"Yes","Not Included",IF(OR($U144&gt;'Settings'!$B$14,$J144&gt;'Settings'!$B$17),"Review","Within Capacity")))</f>
        <v/>
      </c>
      <c r="AH144" s="39">
        <f>IF(COUNTA($A144:$N144)=0,"",IF($B144&lt;&gt;"Yes","Not Included",IF($AD144&gt;='Settings'!$B$15,"Meets Target","Below Target")))</f>
        <v/>
      </c>
      <c r="AI144" s="39">
        <f>IF(COUNTA($A144:$N144)=0,"",IF($B144&lt;&gt;"Yes","Exclude",IF($AJ144&lt;&gt;"OK","Complete Inputs",IF($AG144="Review","Review Capacity/Distance",IF($AH144="Below Target","Review Pricing/Costs",IF($AF144&lt;'Settings'!$B$16,"Build Density","Recommended"))))))</f>
        <v/>
      </c>
      <c r="AJ144" s="39">
        <f>IF(COUNTA($A144:$N144)=0,"",IF($B144&lt;&gt;"Yes","Not Required",IF(COUNTIF($A$6:$A$205,$A144)&gt;1,"Duplicate Area ID",IF(OR($A144="",$C144="",$D144="",$E144="",$F144="",$G144="",$H144&lt;=0,$I144&lt;=0,$J144&lt;=0,$K144&lt;0,$L144&lt;=0,$M144="",LEN($D144)&lt;&gt;5,IFERROR(VALUE($D144),-1)&lt;0),"Complete Inputs","OK"))))</f>
        <v/>
      </c>
    </row>
    <row r="145" ht="20" customHeight="1">
      <c r="A145" s="29" t="n"/>
      <c r="B145" s="29" t="n"/>
      <c r="C145" s="29" t="n"/>
      <c r="D145" s="30" t="n"/>
      <c r="E145" s="29" t="n"/>
      <c r="F145" s="29" t="n"/>
      <c r="G145" s="29" t="n"/>
      <c r="H145" s="31" t="n"/>
      <c r="I145" s="31" t="n"/>
      <c r="J145" s="57" t="n"/>
      <c r="K145" s="57" t="n"/>
      <c r="L145" s="58" t="n"/>
      <c r="M145" s="29" t="n"/>
      <c r="N145" s="34" t="n"/>
      <c r="O145" s="59">
        <f>IF(COUNTA($A145:$N145)=0,"",IF($B145="Yes",2*$J145*$H145,0))</f>
        <v/>
      </c>
      <c r="P145" s="59">
        <f>IF(COUNTA($A145:$N145)=0,"",IF($B145="Yes",MAX($I145-$H145,0)*$K145,0))</f>
        <v/>
      </c>
      <c r="Q145" s="59">
        <f>IF(COUNTA($A145:$N145)=0,"",IF($B145="Yes",$O145+$P145,0))</f>
        <v/>
      </c>
      <c r="R145" s="59">
        <f>IF(COUNTA($A145:$N145)=0,"",IF($B145="Yes",IFERROR($Q145/'Settings'!$B$7,0),0))</f>
        <v/>
      </c>
      <c r="S145" s="59">
        <f>IF(COUNTA($A145:$N145)=0,"",IF($B145="Yes",IFERROR($I145*'Settings'!$B$8/60,0),0))</f>
        <v/>
      </c>
      <c r="T145" s="59">
        <f>IF(COUNTA($A145:$N145)=0,"",IF($B145="Yes",$R145+$S145,0))</f>
        <v/>
      </c>
      <c r="U145" s="59">
        <f>IF(COUNTA($A145:$N145)=0,"",IF($B145="Yes",IFERROR($T145/$H145,0),0))</f>
        <v/>
      </c>
      <c r="V145" s="60">
        <f>IF(COUNTA($A145:$N145)=0,"",IF($B145="Yes",$I145*$L145,0))</f>
        <v/>
      </c>
      <c r="W145" s="59">
        <f>IF(COUNTA($A145:$N145)=0,"",IF($B145="Yes",IFERROR($Q145/'Settings'!$B$9,0),0))</f>
        <v/>
      </c>
      <c r="X145" s="60">
        <f>IF(COUNTA($A145:$N145)=0,"",IF($B145="Yes",$W145*'Settings'!$B$10,0))</f>
        <v/>
      </c>
      <c r="Y145" s="60">
        <f>IF(COUNTA($A145:$N145)=0,"",IF($B145="Yes",$Q145*'Settings'!$B$11,0))</f>
        <v/>
      </c>
      <c r="Z145" s="60">
        <f>IF(COUNTA($A145:$N145)=0,"",IF($B145="Yes",$T145*'Settings'!$B$12,0))</f>
        <v/>
      </c>
      <c r="AA145" s="60">
        <f>IF(COUNTA($A145:$N145)=0,"",IF($B145="Yes",$H145*'Settings'!$B$13,0))</f>
        <v/>
      </c>
      <c r="AB145" s="60">
        <f>IF(COUNTA($A145:$N145)=0,"",IF($B145="Yes",SUM($X145:$AA145),0))</f>
        <v/>
      </c>
      <c r="AC145" s="60">
        <f>IF(COUNTA($A145:$N145)=0,"",IF($B145="Yes",$V145-$AB145,0))</f>
        <v/>
      </c>
      <c r="AD145" s="61">
        <f>IF(COUNTA($A145:$N145)=0,"",IF($B145="Yes",IFERROR($AC145/$V145,0),0))</f>
        <v/>
      </c>
      <c r="AE145" s="59">
        <f>IF(COUNTA($A145:$N145)=0,"",IF($B145="Yes",IFERROR($I145/$H145,0),0))</f>
        <v/>
      </c>
      <c r="AF145" s="38">
        <f>IF(COUNTA($A145:$N145)=0,"",IF($B145="Yes",IFERROR($I145/$Q145,0),0))</f>
        <v/>
      </c>
      <c r="AG145" s="39">
        <f>IF(COUNTA($A145:$N145)=0,"",IF($B145&lt;&gt;"Yes","Not Included",IF(OR($U145&gt;'Settings'!$B$14,$J145&gt;'Settings'!$B$17),"Review","Within Capacity")))</f>
        <v/>
      </c>
      <c r="AH145" s="39">
        <f>IF(COUNTA($A145:$N145)=0,"",IF($B145&lt;&gt;"Yes","Not Included",IF($AD145&gt;='Settings'!$B$15,"Meets Target","Below Target")))</f>
        <v/>
      </c>
      <c r="AI145" s="39">
        <f>IF(COUNTA($A145:$N145)=0,"",IF($B145&lt;&gt;"Yes","Exclude",IF($AJ145&lt;&gt;"OK","Complete Inputs",IF($AG145="Review","Review Capacity/Distance",IF($AH145="Below Target","Review Pricing/Costs",IF($AF145&lt;'Settings'!$B$16,"Build Density","Recommended"))))))</f>
        <v/>
      </c>
      <c r="AJ145" s="39">
        <f>IF(COUNTA($A145:$N145)=0,"",IF($B145&lt;&gt;"Yes","Not Required",IF(COUNTIF($A$6:$A$205,$A145)&gt;1,"Duplicate Area ID",IF(OR($A145="",$C145="",$D145="",$E145="",$F145="",$G145="",$H145&lt;=0,$I145&lt;=0,$J145&lt;=0,$K145&lt;0,$L145&lt;=0,$M145="",LEN($D145)&lt;&gt;5,IFERROR(VALUE($D145),-1)&lt;0),"Complete Inputs","OK"))))</f>
        <v/>
      </c>
    </row>
    <row r="146" ht="20" customHeight="1">
      <c r="A146" s="29" t="n"/>
      <c r="B146" s="29" t="n"/>
      <c r="C146" s="29" t="n"/>
      <c r="D146" s="30" t="n"/>
      <c r="E146" s="29" t="n"/>
      <c r="F146" s="29" t="n"/>
      <c r="G146" s="29" t="n"/>
      <c r="H146" s="31" t="n"/>
      <c r="I146" s="31" t="n"/>
      <c r="J146" s="57" t="n"/>
      <c r="K146" s="57" t="n"/>
      <c r="L146" s="58" t="n"/>
      <c r="M146" s="29" t="n"/>
      <c r="N146" s="34" t="n"/>
      <c r="O146" s="59">
        <f>IF(COUNTA($A146:$N146)=0,"",IF($B146="Yes",2*$J146*$H146,0))</f>
        <v/>
      </c>
      <c r="P146" s="59">
        <f>IF(COUNTA($A146:$N146)=0,"",IF($B146="Yes",MAX($I146-$H146,0)*$K146,0))</f>
        <v/>
      </c>
      <c r="Q146" s="59">
        <f>IF(COUNTA($A146:$N146)=0,"",IF($B146="Yes",$O146+$P146,0))</f>
        <v/>
      </c>
      <c r="R146" s="59">
        <f>IF(COUNTA($A146:$N146)=0,"",IF($B146="Yes",IFERROR($Q146/'Settings'!$B$7,0),0))</f>
        <v/>
      </c>
      <c r="S146" s="59">
        <f>IF(COUNTA($A146:$N146)=0,"",IF($B146="Yes",IFERROR($I146*'Settings'!$B$8/60,0),0))</f>
        <v/>
      </c>
      <c r="T146" s="59">
        <f>IF(COUNTA($A146:$N146)=0,"",IF($B146="Yes",$R146+$S146,0))</f>
        <v/>
      </c>
      <c r="U146" s="59">
        <f>IF(COUNTA($A146:$N146)=0,"",IF($B146="Yes",IFERROR($T146/$H146,0),0))</f>
        <v/>
      </c>
      <c r="V146" s="60">
        <f>IF(COUNTA($A146:$N146)=0,"",IF($B146="Yes",$I146*$L146,0))</f>
        <v/>
      </c>
      <c r="W146" s="59">
        <f>IF(COUNTA($A146:$N146)=0,"",IF($B146="Yes",IFERROR($Q146/'Settings'!$B$9,0),0))</f>
        <v/>
      </c>
      <c r="X146" s="60">
        <f>IF(COUNTA($A146:$N146)=0,"",IF($B146="Yes",$W146*'Settings'!$B$10,0))</f>
        <v/>
      </c>
      <c r="Y146" s="60">
        <f>IF(COUNTA($A146:$N146)=0,"",IF($B146="Yes",$Q146*'Settings'!$B$11,0))</f>
        <v/>
      </c>
      <c r="Z146" s="60">
        <f>IF(COUNTA($A146:$N146)=0,"",IF($B146="Yes",$T146*'Settings'!$B$12,0))</f>
        <v/>
      </c>
      <c r="AA146" s="60">
        <f>IF(COUNTA($A146:$N146)=0,"",IF($B146="Yes",$H146*'Settings'!$B$13,0))</f>
        <v/>
      </c>
      <c r="AB146" s="60">
        <f>IF(COUNTA($A146:$N146)=0,"",IF($B146="Yes",SUM($X146:$AA146),0))</f>
        <v/>
      </c>
      <c r="AC146" s="60">
        <f>IF(COUNTA($A146:$N146)=0,"",IF($B146="Yes",$V146-$AB146,0))</f>
        <v/>
      </c>
      <c r="AD146" s="61">
        <f>IF(COUNTA($A146:$N146)=0,"",IF($B146="Yes",IFERROR($AC146/$V146,0),0))</f>
        <v/>
      </c>
      <c r="AE146" s="59">
        <f>IF(COUNTA($A146:$N146)=0,"",IF($B146="Yes",IFERROR($I146/$H146,0),0))</f>
        <v/>
      </c>
      <c r="AF146" s="38">
        <f>IF(COUNTA($A146:$N146)=0,"",IF($B146="Yes",IFERROR($I146/$Q146,0),0))</f>
        <v/>
      </c>
      <c r="AG146" s="39">
        <f>IF(COUNTA($A146:$N146)=0,"",IF($B146&lt;&gt;"Yes","Not Included",IF(OR($U146&gt;'Settings'!$B$14,$J146&gt;'Settings'!$B$17),"Review","Within Capacity")))</f>
        <v/>
      </c>
      <c r="AH146" s="39">
        <f>IF(COUNTA($A146:$N146)=0,"",IF($B146&lt;&gt;"Yes","Not Included",IF($AD146&gt;='Settings'!$B$15,"Meets Target","Below Target")))</f>
        <v/>
      </c>
      <c r="AI146" s="39">
        <f>IF(COUNTA($A146:$N146)=0,"",IF($B146&lt;&gt;"Yes","Exclude",IF($AJ146&lt;&gt;"OK","Complete Inputs",IF($AG146="Review","Review Capacity/Distance",IF($AH146="Below Target","Review Pricing/Costs",IF($AF146&lt;'Settings'!$B$16,"Build Density","Recommended"))))))</f>
        <v/>
      </c>
      <c r="AJ146" s="39">
        <f>IF(COUNTA($A146:$N146)=0,"",IF($B146&lt;&gt;"Yes","Not Required",IF(COUNTIF($A$6:$A$205,$A146)&gt;1,"Duplicate Area ID",IF(OR($A146="",$C146="",$D146="",$E146="",$F146="",$G146="",$H146&lt;=0,$I146&lt;=0,$J146&lt;=0,$K146&lt;0,$L146&lt;=0,$M146="",LEN($D146)&lt;&gt;5,IFERROR(VALUE($D146),-1)&lt;0),"Complete Inputs","OK"))))</f>
        <v/>
      </c>
    </row>
    <row r="147" ht="20" customHeight="1">
      <c r="A147" s="29" t="n"/>
      <c r="B147" s="29" t="n"/>
      <c r="C147" s="29" t="n"/>
      <c r="D147" s="30" t="n"/>
      <c r="E147" s="29" t="n"/>
      <c r="F147" s="29" t="n"/>
      <c r="G147" s="29" t="n"/>
      <c r="H147" s="31" t="n"/>
      <c r="I147" s="31" t="n"/>
      <c r="J147" s="57" t="n"/>
      <c r="K147" s="57" t="n"/>
      <c r="L147" s="58" t="n"/>
      <c r="M147" s="29" t="n"/>
      <c r="N147" s="34" t="n"/>
      <c r="O147" s="59">
        <f>IF(COUNTA($A147:$N147)=0,"",IF($B147="Yes",2*$J147*$H147,0))</f>
        <v/>
      </c>
      <c r="P147" s="59">
        <f>IF(COUNTA($A147:$N147)=0,"",IF($B147="Yes",MAX($I147-$H147,0)*$K147,0))</f>
        <v/>
      </c>
      <c r="Q147" s="59">
        <f>IF(COUNTA($A147:$N147)=0,"",IF($B147="Yes",$O147+$P147,0))</f>
        <v/>
      </c>
      <c r="R147" s="59">
        <f>IF(COUNTA($A147:$N147)=0,"",IF($B147="Yes",IFERROR($Q147/'Settings'!$B$7,0),0))</f>
        <v/>
      </c>
      <c r="S147" s="59">
        <f>IF(COUNTA($A147:$N147)=0,"",IF($B147="Yes",IFERROR($I147*'Settings'!$B$8/60,0),0))</f>
        <v/>
      </c>
      <c r="T147" s="59">
        <f>IF(COUNTA($A147:$N147)=0,"",IF($B147="Yes",$R147+$S147,0))</f>
        <v/>
      </c>
      <c r="U147" s="59">
        <f>IF(COUNTA($A147:$N147)=0,"",IF($B147="Yes",IFERROR($T147/$H147,0),0))</f>
        <v/>
      </c>
      <c r="V147" s="60">
        <f>IF(COUNTA($A147:$N147)=0,"",IF($B147="Yes",$I147*$L147,0))</f>
        <v/>
      </c>
      <c r="W147" s="59">
        <f>IF(COUNTA($A147:$N147)=0,"",IF($B147="Yes",IFERROR($Q147/'Settings'!$B$9,0),0))</f>
        <v/>
      </c>
      <c r="X147" s="60">
        <f>IF(COUNTA($A147:$N147)=0,"",IF($B147="Yes",$W147*'Settings'!$B$10,0))</f>
        <v/>
      </c>
      <c r="Y147" s="60">
        <f>IF(COUNTA($A147:$N147)=0,"",IF($B147="Yes",$Q147*'Settings'!$B$11,0))</f>
        <v/>
      </c>
      <c r="Z147" s="60">
        <f>IF(COUNTA($A147:$N147)=0,"",IF($B147="Yes",$T147*'Settings'!$B$12,0))</f>
        <v/>
      </c>
      <c r="AA147" s="60">
        <f>IF(COUNTA($A147:$N147)=0,"",IF($B147="Yes",$H147*'Settings'!$B$13,0))</f>
        <v/>
      </c>
      <c r="AB147" s="60">
        <f>IF(COUNTA($A147:$N147)=0,"",IF($B147="Yes",SUM($X147:$AA147),0))</f>
        <v/>
      </c>
      <c r="AC147" s="60">
        <f>IF(COUNTA($A147:$N147)=0,"",IF($B147="Yes",$V147-$AB147,0))</f>
        <v/>
      </c>
      <c r="AD147" s="61">
        <f>IF(COUNTA($A147:$N147)=0,"",IF($B147="Yes",IFERROR($AC147/$V147,0),0))</f>
        <v/>
      </c>
      <c r="AE147" s="59">
        <f>IF(COUNTA($A147:$N147)=0,"",IF($B147="Yes",IFERROR($I147/$H147,0),0))</f>
        <v/>
      </c>
      <c r="AF147" s="38">
        <f>IF(COUNTA($A147:$N147)=0,"",IF($B147="Yes",IFERROR($I147/$Q147,0),0))</f>
        <v/>
      </c>
      <c r="AG147" s="39">
        <f>IF(COUNTA($A147:$N147)=0,"",IF($B147&lt;&gt;"Yes","Not Included",IF(OR($U147&gt;'Settings'!$B$14,$J147&gt;'Settings'!$B$17),"Review","Within Capacity")))</f>
        <v/>
      </c>
      <c r="AH147" s="39">
        <f>IF(COUNTA($A147:$N147)=0,"",IF($B147&lt;&gt;"Yes","Not Included",IF($AD147&gt;='Settings'!$B$15,"Meets Target","Below Target")))</f>
        <v/>
      </c>
      <c r="AI147" s="39">
        <f>IF(COUNTA($A147:$N147)=0,"",IF($B147&lt;&gt;"Yes","Exclude",IF($AJ147&lt;&gt;"OK","Complete Inputs",IF($AG147="Review","Review Capacity/Distance",IF($AH147="Below Target","Review Pricing/Costs",IF($AF147&lt;'Settings'!$B$16,"Build Density","Recommended"))))))</f>
        <v/>
      </c>
      <c r="AJ147" s="39">
        <f>IF(COUNTA($A147:$N147)=0,"",IF($B147&lt;&gt;"Yes","Not Required",IF(COUNTIF($A$6:$A$205,$A147)&gt;1,"Duplicate Area ID",IF(OR($A147="",$C147="",$D147="",$E147="",$F147="",$G147="",$H147&lt;=0,$I147&lt;=0,$J147&lt;=0,$K147&lt;0,$L147&lt;=0,$M147="",LEN($D147)&lt;&gt;5,IFERROR(VALUE($D147),-1)&lt;0),"Complete Inputs","OK"))))</f>
        <v/>
      </c>
    </row>
    <row r="148" ht="20" customHeight="1">
      <c r="A148" s="29" t="n"/>
      <c r="B148" s="29" t="n"/>
      <c r="C148" s="29" t="n"/>
      <c r="D148" s="30" t="n"/>
      <c r="E148" s="29" t="n"/>
      <c r="F148" s="29" t="n"/>
      <c r="G148" s="29" t="n"/>
      <c r="H148" s="31" t="n"/>
      <c r="I148" s="31" t="n"/>
      <c r="J148" s="57" t="n"/>
      <c r="K148" s="57" t="n"/>
      <c r="L148" s="58" t="n"/>
      <c r="M148" s="29" t="n"/>
      <c r="N148" s="34" t="n"/>
      <c r="O148" s="59">
        <f>IF(COUNTA($A148:$N148)=0,"",IF($B148="Yes",2*$J148*$H148,0))</f>
        <v/>
      </c>
      <c r="P148" s="59">
        <f>IF(COUNTA($A148:$N148)=0,"",IF($B148="Yes",MAX($I148-$H148,0)*$K148,0))</f>
        <v/>
      </c>
      <c r="Q148" s="59">
        <f>IF(COUNTA($A148:$N148)=0,"",IF($B148="Yes",$O148+$P148,0))</f>
        <v/>
      </c>
      <c r="R148" s="59">
        <f>IF(COUNTA($A148:$N148)=0,"",IF($B148="Yes",IFERROR($Q148/'Settings'!$B$7,0),0))</f>
        <v/>
      </c>
      <c r="S148" s="59">
        <f>IF(COUNTA($A148:$N148)=0,"",IF($B148="Yes",IFERROR($I148*'Settings'!$B$8/60,0),0))</f>
        <v/>
      </c>
      <c r="T148" s="59">
        <f>IF(COUNTA($A148:$N148)=0,"",IF($B148="Yes",$R148+$S148,0))</f>
        <v/>
      </c>
      <c r="U148" s="59">
        <f>IF(COUNTA($A148:$N148)=0,"",IF($B148="Yes",IFERROR($T148/$H148,0),0))</f>
        <v/>
      </c>
      <c r="V148" s="60">
        <f>IF(COUNTA($A148:$N148)=0,"",IF($B148="Yes",$I148*$L148,0))</f>
        <v/>
      </c>
      <c r="W148" s="59">
        <f>IF(COUNTA($A148:$N148)=0,"",IF($B148="Yes",IFERROR($Q148/'Settings'!$B$9,0),0))</f>
        <v/>
      </c>
      <c r="X148" s="60">
        <f>IF(COUNTA($A148:$N148)=0,"",IF($B148="Yes",$W148*'Settings'!$B$10,0))</f>
        <v/>
      </c>
      <c r="Y148" s="60">
        <f>IF(COUNTA($A148:$N148)=0,"",IF($B148="Yes",$Q148*'Settings'!$B$11,0))</f>
        <v/>
      </c>
      <c r="Z148" s="60">
        <f>IF(COUNTA($A148:$N148)=0,"",IF($B148="Yes",$T148*'Settings'!$B$12,0))</f>
        <v/>
      </c>
      <c r="AA148" s="60">
        <f>IF(COUNTA($A148:$N148)=0,"",IF($B148="Yes",$H148*'Settings'!$B$13,0))</f>
        <v/>
      </c>
      <c r="AB148" s="60">
        <f>IF(COUNTA($A148:$N148)=0,"",IF($B148="Yes",SUM($X148:$AA148),0))</f>
        <v/>
      </c>
      <c r="AC148" s="60">
        <f>IF(COUNTA($A148:$N148)=0,"",IF($B148="Yes",$V148-$AB148,0))</f>
        <v/>
      </c>
      <c r="AD148" s="61">
        <f>IF(COUNTA($A148:$N148)=0,"",IF($B148="Yes",IFERROR($AC148/$V148,0),0))</f>
        <v/>
      </c>
      <c r="AE148" s="59">
        <f>IF(COUNTA($A148:$N148)=0,"",IF($B148="Yes",IFERROR($I148/$H148,0),0))</f>
        <v/>
      </c>
      <c r="AF148" s="38">
        <f>IF(COUNTA($A148:$N148)=0,"",IF($B148="Yes",IFERROR($I148/$Q148,0),0))</f>
        <v/>
      </c>
      <c r="AG148" s="39">
        <f>IF(COUNTA($A148:$N148)=0,"",IF($B148&lt;&gt;"Yes","Not Included",IF(OR($U148&gt;'Settings'!$B$14,$J148&gt;'Settings'!$B$17),"Review","Within Capacity")))</f>
        <v/>
      </c>
      <c r="AH148" s="39">
        <f>IF(COUNTA($A148:$N148)=0,"",IF($B148&lt;&gt;"Yes","Not Included",IF($AD148&gt;='Settings'!$B$15,"Meets Target","Below Target")))</f>
        <v/>
      </c>
      <c r="AI148" s="39">
        <f>IF(COUNTA($A148:$N148)=0,"",IF($B148&lt;&gt;"Yes","Exclude",IF($AJ148&lt;&gt;"OK","Complete Inputs",IF($AG148="Review","Review Capacity/Distance",IF($AH148="Below Target","Review Pricing/Costs",IF($AF148&lt;'Settings'!$B$16,"Build Density","Recommended"))))))</f>
        <v/>
      </c>
      <c r="AJ148" s="39">
        <f>IF(COUNTA($A148:$N148)=0,"",IF($B148&lt;&gt;"Yes","Not Required",IF(COUNTIF($A$6:$A$205,$A148)&gt;1,"Duplicate Area ID",IF(OR($A148="",$C148="",$D148="",$E148="",$F148="",$G148="",$H148&lt;=0,$I148&lt;=0,$J148&lt;=0,$K148&lt;0,$L148&lt;=0,$M148="",LEN($D148)&lt;&gt;5,IFERROR(VALUE($D148),-1)&lt;0),"Complete Inputs","OK"))))</f>
        <v/>
      </c>
    </row>
    <row r="149" ht="20" customHeight="1">
      <c r="A149" s="29" t="n"/>
      <c r="B149" s="29" t="n"/>
      <c r="C149" s="29" t="n"/>
      <c r="D149" s="30" t="n"/>
      <c r="E149" s="29" t="n"/>
      <c r="F149" s="29" t="n"/>
      <c r="G149" s="29" t="n"/>
      <c r="H149" s="31" t="n"/>
      <c r="I149" s="31" t="n"/>
      <c r="J149" s="57" t="n"/>
      <c r="K149" s="57" t="n"/>
      <c r="L149" s="58" t="n"/>
      <c r="M149" s="29" t="n"/>
      <c r="N149" s="34" t="n"/>
      <c r="O149" s="59">
        <f>IF(COUNTA($A149:$N149)=0,"",IF($B149="Yes",2*$J149*$H149,0))</f>
        <v/>
      </c>
      <c r="P149" s="59">
        <f>IF(COUNTA($A149:$N149)=0,"",IF($B149="Yes",MAX($I149-$H149,0)*$K149,0))</f>
        <v/>
      </c>
      <c r="Q149" s="59">
        <f>IF(COUNTA($A149:$N149)=0,"",IF($B149="Yes",$O149+$P149,0))</f>
        <v/>
      </c>
      <c r="R149" s="59">
        <f>IF(COUNTA($A149:$N149)=0,"",IF($B149="Yes",IFERROR($Q149/'Settings'!$B$7,0),0))</f>
        <v/>
      </c>
      <c r="S149" s="59">
        <f>IF(COUNTA($A149:$N149)=0,"",IF($B149="Yes",IFERROR($I149*'Settings'!$B$8/60,0),0))</f>
        <v/>
      </c>
      <c r="T149" s="59">
        <f>IF(COUNTA($A149:$N149)=0,"",IF($B149="Yes",$R149+$S149,0))</f>
        <v/>
      </c>
      <c r="U149" s="59">
        <f>IF(COUNTA($A149:$N149)=0,"",IF($B149="Yes",IFERROR($T149/$H149,0),0))</f>
        <v/>
      </c>
      <c r="V149" s="60">
        <f>IF(COUNTA($A149:$N149)=0,"",IF($B149="Yes",$I149*$L149,0))</f>
        <v/>
      </c>
      <c r="W149" s="59">
        <f>IF(COUNTA($A149:$N149)=0,"",IF($B149="Yes",IFERROR($Q149/'Settings'!$B$9,0),0))</f>
        <v/>
      </c>
      <c r="X149" s="60">
        <f>IF(COUNTA($A149:$N149)=0,"",IF($B149="Yes",$W149*'Settings'!$B$10,0))</f>
        <v/>
      </c>
      <c r="Y149" s="60">
        <f>IF(COUNTA($A149:$N149)=0,"",IF($B149="Yes",$Q149*'Settings'!$B$11,0))</f>
        <v/>
      </c>
      <c r="Z149" s="60">
        <f>IF(COUNTA($A149:$N149)=0,"",IF($B149="Yes",$T149*'Settings'!$B$12,0))</f>
        <v/>
      </c>
      <c r="AA149" s="60">
        <f>IF(COUNTA($A149:$N149)=0,"",IF($B149="Yes",$H149*'Settings'!$B$13,0))</f>
        <v/>
      </c>
      <c r="AB149" s="60">
        <f>IF(COUNTA($A149:$N149)=0,"",IF($B149="Yes",SUM($X149:$AA149),0))</f>
        <v/>
      </c>
      <c r="AC149" s="60">
        <f>IF(COUNTA($A149:$N149)=0,"",IF($B149="Yes",$V149-$AB149,0))</f>
        <v/>
      </c>
      <c r="AD149" s="61">
        <f>IF(COUNTA($A149:$N149)=0,"",IF($B149="Yes",IFERROR($AC149/$V149,0),0))</f>
        <v/>
      </c>
      <c r="AE149" s="59">
        <f>IF(COUNTA($A149:$N149)=0,"",IF($B149="Yes",IFERROR($I149/$H149,0),0))</f>
        <v/>
      </c>
      <c r="AF149" s="38">
        <f>IF(COUNTA($A149:$N149)=0,"",IF($B149="Yes",IFERROR($I149/$Q149,0),0))</f>
        <v/>
      </c>
      <c r="AG149" s="39">
        <f>IF(COUNTA($A149:$N149)=0,"",IF($B149&lt;&gt;"Yes","Not Included",IF(OR($U149&gt;'Settings'!$B$14,$J149&gt;'Settings'!$B$17),"Review","Within Capacity")))</f>
        <v/>
      </c>
      <c r="AH149" s="39">
        <f>IF(COUNTA($A149:$N149)=0,"",IF($B149&lt;&gt;"Yes","Not Included",IF($AD149&gt;='Settings'!$B$15,"Meets Target","Below Target")))</f>
        <v/>
      </c>
      <c r="AI149" s="39">
        <f>IF(COUNTA($A149:$N149)=0,"",IF($B149&lt;&gt;"Yes","Exclude",IF($AJ149&lt;&gt;"OK","Complete Inputs",IF($AG149="Review","Review Capacity/Distance",IF($AH149="Below Target","Review Pricing/Costs",IF($AF149&lt;'Settings'!$B$16,"Build Density","Recommended"))))))</f>
        <v/>
      </c>
      <c r="AJ149" s="39">
        <f>IF(COUNTA($A149:$N149)=0,"",IF($B149&lt;&gt;"Yes","Not Required",IF(COUNTIF($A$6:$A$205,$A149)&gt;1,"Duplicate Area ID",IF(OR($A149="",$C149="",$D149="",$E149="",$F149="",$G149="",$H149&lt;=0,$I149&lt;=0,$J149&lt;=0,$K149&lt;0,$L149&lt;=0,$M149="",LEN($D149)&lt;&gt;5,IFERROR(VALUE($D149),-1)&lt;0),"Complete Inputs","OK"))))</f>
        <v/>
      </c>
    </row>
    <row r="150" ht="20" customHeight="1">
      <c r="A150" s="29" t="n"/>
      <c r="B150" s="29" t="n"/>
      <c r="C150" s="29" t="n"/>
      <c r="D150" s="30" t="n"/>
      <c r="E150" s="29" t="n"/>
      <c r="F150" s="29" t="n"/>
      <c r="G150" s="29" t="n"/>
      <c r="H150" s="31" t="n"/>
      <c r="I150" s="31" t="n"/>
      <c r="J150" s="57" t="n"/>
      <c r="K150" s="57" t="n"/>
      <c r="L150" s="58" t="n"/>
      <c r="M150" s="29" t="n"/>
      <c r="N150" s="34" t="n"/>
      <c r="O150" s="59">
        <f>IF(COUNTA($A150:$N150)=0,"",IF($B150="Yes",2*$J150*$H150,0))</f>
        <v/>
      </c>
      <c r="P150" s="59">
        <f>IF(COUNTA($A150:$N150)=0,"",IF($B150="Yes",MAX($I150-$H150,0)*$K150,0))</f>
        <v/>
      </c>
      <c r="Q150" s="59">
        <f>IF(COUNTA($A150:$N150)=0,"",IF($B150="Yes",$O150+$P150,0))</f>
        <v/>
      </c>
      <c r="R150" s="59">
        <f>IF(COUNTA($A150:$N150)=0,"",IF($B150="Yes",IFERROR($Q150/'Settings'!$B$7,0),0))</f>
        <v/>
      </c>
      <c r="S150" s="59">
        <f>IF(COUNTA($A150:$N150)=0,"",IF($B150="Yes",IFERROR($I150*'Settings'!$B$8/60,0),0))</f>
        <v/>
      </c>
      <c r="T150" s="59">
        <f>IF(COUNTA($A150:$N150)=0,"",IF($B150="Yes",$R150+$S150,0))</f>
        <v/>
      </c>
      <c r="U150" s="59">
        <f>IF(COUNTA($A150:$N150)=0,"",IF($B150="Yes",IFERROR($T150/$H150,0),0))</f>
        <v/>
      </c>
      <c r="V150" s="60">
        <f>IF(COUNTA($A150:$N150)=0,"",IF($B150="Yes",$I150*$L150,0))</f>
        <v/>
      </c>
      <c r="W150" s="59">
        <f>IF(COUNTA($A150:$N150)=0,"",IF($B150="Yes",IFERROR($Q150/'Settings'!$B$9,0),0))</f>
        <v/>
      </c>
      <c r="X150" s="60">
        <f>IF(COUNTA($A150:$N150)=0,"",IF($B150="Yes",$W150*'Settings'!$B$10,0))</f>
        <v/>
      </c>
      <c r="Y150" s="60">
        <f>IF(COUNTA($A150:$N150)=0,"",IF($B150="Yes",$Q150*'Settings'!$B$11,0))</f>
        <v/>
      </c>
      <c r="Z150" s="60">
        <f>IF(COUNTA($A150:$N150)=0,"",IF($B150="Yes",$T150*'Settings'!$B$12,0))</f>
        <v/>
      </c>
      <c r="AA150" s="60">
        <f>IF(COUNTA($A150:$N150)=0,"",IF($B150="Yes",$H150*'Settings'!$B$13,0))</f>
        <v/>
      </c>
      <c r="AB150" s="60">
        <f>IF(COUNTA($A150:$N150)=0,"",IF($B150="Yes",SUM($X150:$AA150),0))</f>
        <v/>
      </c>
      <c r="AC150" s="60">
        <f>IF(COUNTA($A150:$N150)=0,"",IF($B150="Yes",$V150-$AB150,0))</f>
        <v/>
      </c>
      <c r="AD150" s="61">
        <f>IF(COUNTA($A150:$N150)=0,"",IF($B150="Yes",IFERROR($AC150/$V150,0),0))</f>
        <v/>
      </c>
      <c r="AE150" s="59">
        <f>IF(COUNTA($A150:$N150)=0,"",IF($B150="Yes",IFERROR($I150/$H150,0),0))</f>
        <v/>
      </c>
      <c r="AF150" s="38">
        <f>IF(COUNTA($A150:$N150)=0,"",IF($B150="Yes",IFERROR($I150/$Q150,0),0))</f>
        <v/>
      </c>
      <c r="AG150" s="39">
        <f>IF(COUNTA($A150:$N150)=0,"",IF($B150&lt;&gt;"Yes","Not Included",IF(OR($U150&gt;'Settings'!$B$14,$J150&gt;'Settings'!$B$17),"Review","Within Capacity")))</f>
        <v/>
      </c>
      <c r="AH150" s="39">
        <f>IF(COUNTA($A150:$N150)=0,"",IF($B150&lt;&gt;"Yes","Not Included",IF($AD150&gt;='Settings'!$B$15,"Meets Target","Below Target")))</f>
        <v/>
      </c>
      <c r="AI150" s="39">
        <f>IF(COUNTA($A150:$N150)=0,"",IF($B150&lt;&gt;"Yes","Exclude",IF($AJ150&lt;&gt;"OK","Complete Inputs",IF($AG150="Review","Review Capacity/Distance",IF($AH150="Below Target","Review Pricing/Costs",IF($AF150&lt;'Settings'!$B$16,"Build Density","Recommended"))))))</f>
        <v/>
      </c>
      <c r="AJ150" s="39">
        <f>IF(COUNTA($A150:$N150)=0,"",IF($B150&lt;&gt;"Yes","Not Required",IF(COUNTIF($A$6:$A$205,$A150)&gt;1,"Duplicate Area ID",IF(OR($A150="",$C150="",$D150="",$E150="",$F150="",$G150="",$H150&lt;=0,$I150&lt;=0,$J150&lt;=0,$K150&lt;0,$L150&lt;=0,$M150="",LEN($D150)&lt;&gt;5,IFERROR(VALUE($D150),-1)&lt;0),"Complete Inputs","OK"))))</f>
        <v/>
      </c>
    </row>
    <row r="151" ht="20" customHeight="1">
      <c r="A151" s="29" t="n"/>
      <c r="B151" s="29" t="n"/>
      <c r="C151" s="29" t="n"/>
      <c r="D151" s="30" t="n"/>
      <c r="E151" s="29" t="n"/>
      <c r="F151" s="29" t="n"/>
      <c r="G151" s="29" t="n"/>
      <c r="H151" s="31" t="n"/>
      <c r="I151" s="31" t="n"/>
      <c r="J151" s="57" t="n"/>
      <c r="K151" s="57" t="n"/>
      <c r="L151" s="58" t="n"/>
      <c r="M151" s="29" t="n"/>
      <c r="N151" s="34" t="n"/>
      <c r="O151" s="59">
        <f>IF(COUNTA($A151:$N151)=0,"",IF($B151="Yes",2*$J151*$H151,0))</f>
        <v/>
      </c>
      <c r="P151" s="59">
        <f>IF(COUNTA($A151:$N151)=0,"",IF($B151="Yes",MAX($I151-$H151,0)*$K151,0))</f>
        <v/>
      </c>
      <c r="Q151" s="59">
        <f>IF(COUNTA($A151:$N151)=0,"",IF($B151="Yes",$O151+$P151,0))</f>
        <v/>
      </c>
      <c r="R151" s="59">
        <f>IF(COUNTA($A151:$N151)=0,"",IF($B151="Yes",IFERROR($Q151/'Settings'!$B$7,0),0))</f>
        <v/>
      </c>
      <c r="S151" s="59">
        <f>IF(COUNTA($A151:$N151)=0,"",IF($B151="Yes",IFERROR($I151*'Settings'!$B$8/60,0),0))</f>
        <v/>
      </c>
      <c r="T151" s="59">
        <f>IF(COUNTA($A151:$N151)=0,"",IF($B151="Yes",$R151+$S151,0))</f>
        <v/>
      </c>
      <c r="U151" s="59">
        <f>IF(COUNTA($A151:$N151)=0,"",IF($B151="Yes",IFERROR($T151/$H151,0),0))</f>
        <v/>
      </c>
      <c r="V151" s="60">
        <f>IF(COUNTA($A151:$N151)=0,"",IF($B151="Yes",$I151*$L151,0))</f>
        <v/>
      </c>
      <c r="W151" s="59">
        <f>IF(COUNTA($A151:$N151)=0,"",IF($B151="Yes",IFERROR($Q151/'Settings'!$B$9,0),0))</f>
        <v/>
      </c>
      <c r="X151" s="60">
        <f>IF(COUNTA($A151:$N151)=0,"",IF($B151="Yes",$W151*'Settings'!$B$10,0))</f>
        <v/>
      </c>
      <c r="Y151" s="60">
        <f>IF(COUNTA($A151:$N151)=0,"",IF($B151="Yes",$Q151*'Settings'!$B$11,0))</f>
        <v/>
      </c>
      <c r="Z151" s="60">
        <f>IF(COUNTA($A151:$N151)=0,"",IF($B151="Yes",$T151*'Settings'!$B$12,0))</f>
        <v/>
      </c>
      <c r="AA151" s="60">
        <f>IF(COUNTA($A151:$N151)=0,"",IF($B151="Yes",$H151*'Settings'!$B$13,0))</f>
        <v/>
      </c>
      <c r="AB151" s="60">
        <f>IF(COUNTA($A151:$N151)=0,"",IF($B151="Yes",SUM($X151:$AA151),0))</f>
        <v/>
      </c>
      <c r="AC151" s="60">
        <f>IF(COUNTA($A151:$N151)=0,"",IF($B151="Yes",$V151-$AB151,0))</f>
        <v/>
      </c>
      <c r="AD151" s="61">
        <f>IF(COUNTA($A151:$N151)=0,"",IF($B151="Yes",IFERROR($AC151/$V151,0),0))</f>
        <v/>
      </c>
      <c r="AE151" s="59">
        <f>IF(COUNTA($A151:$N151)=0,"",IF($B151="Yes",IFERROR($I151/$H151,0),0))</f>
        <v/>
      </c>
      <c r="AF151" s="38">
        <f>IF(COUNTA($A151:$N151)=0,"",IF($B151="Yes",IFERROR($I151/$Q151,0),0))</f>
        <v/>
      </c>
      <c r="AG151" s="39">
        <f>IF(COUNTA($A151:$N151)=0,"",IF($B151&lt;&gt;"Yes","Not Included",IF(OR($U151&gt;'Settings'!$B$14,$J151&gt;'Settings'!$B$17),"Review","Within Capacity")))</f>
        <v/>
      </c>
      <c r="AH151" s="39">
        <f>IF(COUNTA($A151:$N151)=0,"",IF($B151&lt;&gt;"Yes","Not Included",IF($AD151&gt;='Settings'!$B$15,"Meets Target","Below Target")))</f>
        <v/>
      </c>
      <c r="AI151" s="39">
        <f>IF(COUNTA($A151:$N151)=0,"",IF($B151&lt;&gt;"Yes","Exclude",IF($AJ151&lt;&gt;"OK","Complete Inputs",IF($AG151="Review","Review Capacity/Distance",IF($AH151="Below Target","Review Pricing/Costs",IF($AF151&lt;'Settings'!$B$16,"Build Density","Recommended"))))))</f>
        <v/>
      </c>
      <c r="AJ151" s="39">
        <f>IF(COUNTA($A151:$N151)=0,"",IF($B151&lt;&gt;"Yes","Not Required",IF(COUNTIF($A$6:$A$205,$A151)&gt;1,"Duplicate Area ID",IF(OR($A151="",$C151="",$D151="",$E151="",$F151="",$G151="",$H151&lt;=0,$I151&lt;=0,$J151&lt;=0,$K151&lt;0,$L151&lt;=0,$M151="",LEN($D151)&lt;&gt;5,IFERROR(VALUE($D151),-1)&lt;0),"Complete Inputs","OK"))))</f>
        <v/>
      </c>
    </row>
    <row r="152" ht="20" customHeight="1">
      <c r="A152" s="29" t="n"/>
      <c r="B152" s="29" t="n"/>
      <c r="C152" s="29" t="n"/>
      <c r="D152" s="30" t="n"/>
      <c r="E152" s="29" t="n"/>
      <c r="F152" s="29" t="n"/>
      <c r="G152" s="29" t="n"/>
      <c r="H152" s="31" t="n"/>
      <c r="I152" s="31" t="n"/>
      <c r="J152" s="57" t="n"/>
      <c r="K152" s="57" t="n"/>
      <c r="L152" s="58" t="n"/>
      <c r="M152" s="29" t="n"/>
      <c r="N152" s="34" t="n"/>
      <c r="O152" s="59">
        <f>IF(COUNTA($A152:$N152)=0,"",IF($B152="Yes",2*$J152*$H152,0))</f>
        <v/>
      </c>
      <c r="P152" s="59">
        <f>IF(COUNTA($A152:$N152)=0,"",IF($B152="Yes",MAX($I152-$H152,0)*$K152,0))</f>
        <v/>
      </c>
      <c r="Q152" s="59">
        <f>IF(COUNTA($A152:$N152)=0,"",IF($B152="Yes",$O152+$P152,0))</f>
        <v/>
      </c>
      <c r="R152" s="59">
        <f>IF(COUNTA($A152:$N152)=0,"",IF($B152="Yes",IFERROR($Q152/'Settings'!$B$7,0),0))</f>
        <v/>
      </c>
      <c r="S152" s="59">
        <f>IF(COUNTA($A152:$N152)=0,"",IF($B152="Yes",IFERROR($I152*'Settings'!$B$8/60,0),0))</f>
        <v/>
      </c>
      <c r="T152" s="59">
        <f>IF(COUNTA($A152:$N152)=0,"",IF($B152="Yes",$R152+$S152,0))</f>
        <v/>
      </c>
      <c r="U152" s="59">
        <f>IF(COUNTA($A152:$N152)=0,"",IF($B152="Yes",IFERROR($T152/$H152,0),0))</f>
        <v/>
      </c>
      <c r="V152" s="60">
        <f>IF(COUNTA($A152:$N152)=0,"",IF($B152="Yes",$I152*$L152,0))</f>
        <v/>
      </c>
      <c r="W152" s="59">
        <f>IF(COUNTA($A152:$N152)=0,"",IF($B152="Yes",IFERROR($Q152/'Settings'!$B$9,0),0))</f>
        <v/>
      </c>
      <c r="X152" s="60">
        <f>IF(COUNTA($A152:$N152)=0,"",IF($B152="Yes",$W152*'Settings'!$B$10,0))</f>
        <v/>
      </c>
      <c r="Y152" s="60">
        <f>IF(COUNTA($A152:$N152)=0,"",IF($B152="Yes",$Q152*'Settings'!$B$11,0))</f>
        <v/>
      </c>
      <c r="Z152" s="60">
        <f>IF(COUNTA($A152:$N152)=0,"",IF($B152="Yes",$T152*'Settings'!$B$12,0))</f>
        <v/>
      </c>
      <c r="AA152" s="60">
        <f>IF(COUNTA($A152:$N152)=0,"",IF($B152="Yes",$H152*'Settings'!$B$13,0))</f>
        <v/>
      </c>
      <c r="AB152" s="60">
        <f>IF(COUNTA($A152:$N152)=0,"",IF($B152="Yes",SUM($X152:$AA152),0))</f>
        <v/>
      </c>
      <c r="AC152" s="60">
        <f>IF(COUNTA($A152:$N152)=0,"",IF($B152="Yes",$V152-$AB152,0))</f>
        <v/>
      </c>
      <c r="AD152" s="61">
        <f>IF(COUNTA($A152:$N152)=0,"",IF($B152="Yes",IFERROR($AC152/$V152,0),0))</f>
        <v/>
      </c>
      <c r="AE152" s="59">
        <f>IF(COUNTA($A152:$N152)=0,"",IF($B152="Yes",IFERROR($I152/$H152,0),0))</f>
        <v/>
      </c>
      <c r="AF152" s="38">
        <f>IF(COUNTA($A152:$N152)=0,"",IF($B152="Yes",IFERROR($I152/$Q152,0),0))</f>
        <v/>
      </c>
      <c r="AG152" s="39">
        <f>IF(COUNTA($A152:$N152)=0,"",IF($B152&lt;&gt;"Yes","Not Included",IF(OR($U152&gt;'Settings'!$B$14,$J152&gt;'Settings'!$B$17),"Review","Within Capacity")))</f>
        <v/>
      </c>
      <c r="AH152" s="39">
        <f>IF(COUNTA($A152:$N152)=0,"",IF($B152&lt;&gt;"Yes","Not Included",IF($AD152&gt;='Settings'!$B$15,"Meets Target","Below Target")))</f>
        <v/>
      </c>
      <c r="AI152" s="39">
        <f>IF(COUNTA($A152:$N152)=0,"",IF($B152&lt;&gt;"Yes","Exclude",IF($AJ152&lt;&gt;"OK","Complete Inputs",IF($AG152="Review","Review Capacity/Distance",IF($AH152="Below Target","Review Pricing/Costs",IF($AF152&lt;'Settings'!$B$16,"Build Density","Recommended"))))))</f>
        <v/>
      </c>
      <c r="AJ152" s="39">
        <f>IF(COUNTA($A152:$N152)=0,"",IF($B152&lt;&gt;"Yes","Not Required",IF(COUNTIF($A$6:$A$205,$A152)&gt;1,"Duplicate Area ID",IF(OR($A152="",$C152="",$D152="",$E152="",$F152="",$G152="",$H152&lt;=0,$I152&lt;=0,$J152&lt;=0,$K152&lt;0,$L152&lt;=0,$M152="",LEN($D152)&lt;&gt;5,IFERROR(VALUE($D152),-1)&lt;0),"Complete Inputs","OK"))))</f>
        <v/>
      </c>
    </row>
    <row r="153" ht="20" customHeight="1">
      <c r="A153" s="29" t="n"/>
      <c r="B153" s="29" t="n"/>
      <c r="C153" s="29" t="n"/>
      <c r="D153" s="30" t="n"/>
      <c r="E153" s="29" t="n"/>
      <c r="F153" s="29" t="n"/>
      <c r="G153" s="29" t="n"/>
      <c r="H153" s="31" t="n"/>
      <c r="I153" s="31" t="n"/>
      <c r="J153" s="57" t="n"/>
      <c r="K153" s="57" t="n"/>
      <c r="L153" s="58" t="n"/>
      <c r="M153" s="29" t="n"/>
      <c r="N153" s="34" t="n"/>
      <c r="O153" s="59">
        <f>IF(COUNTA($A153:$N153)=0,"",IF($B153="Yes",2*$J153*$H153,0))</f>
        <v/>
      </c>
      <c r="P153" s="59">
        <f>IF(COUNTA($A153:$N153)=0,"",IF($B153="Yes",MAX($I153-$H153,0)*$K153,0))</f>
        <v/>
      </c>
      <c r="Q153" s="59">
        <f>IF(COUNTA($A153:$N153)=0,"",IF($B153="Yes",$O153+$P153,0))</f>
        <v/>
      </c>
      <c r="R153" s="59">
        <f>IF(COUNTA($A153:$N153)=0,"",IF($B153="Yes",IFERROR($Q153/'Settings'!$B$7,0),0))</f>
        <v/>
      </c>
      <c r="S153" s="59">
        <f>IF(COUNTA($A153:$N153)=0,"",IF($B153="Yes",IFERROR($I153*'Settings'!$B$8/60,0),0))</f>
        <v/>
      </c>
      <c r="T153" s="59">
        <f>IF(COUNTA($A153:$N153)=0,"",IF($B153="Yes",$R153+$S153,0))</f>
        <v/>
      </c>
      <c r="U153" s="59">
        <f>IF(COUNTA($A153:$N153)=0,"",IF($B153="Yes",IFERROR($T153/$H153,0),0))</f>
        <v/>
      </c>
      <c r="V153" s="60">
        <f>IF(COUNTA($A153:$N153)=0,"",IF($B153="Yes",$I153*$L153,0))</f>
        <v/>
      </c>
      <c r="W153" s="59">
        <f>IF(COUNTA($A153:$N153)=0,"",IF($B153="Yes",IFERROR($Q153/'Settings'!$B$9,0),0))</f>
        <v/>
      </c>
      <c r="X153" s="60">
        <f>IF(COUNTA($A153:$N153)=0,"",IF($B153="Yes",$W153*'Settings'!$B$10,0))</f>
        <v/>
      </c>
      <c r="Y153" s="60">
        <f>IF(COUNTA($A153:$N153)=0,"",IF($B153="Yes",$Q153*'Settings'!$B$11,0))</f>
        <v/>
      </c>
      <c r="Z153" s="60">
        <f>IF(COUNTA($A153:$N153)=0,"",IF($B153="Yes",$T153*'Settings'!$B$12,0))</f>
        <v/>
      </c>
      <c r="AA153" s="60">
        <f>IF(COUNTA($A153:$N153)=0,"",IF($B153="Yes",$H153*'Settings'!$B$13,0))</f>
        <v/>
      </c>
      <c r="AB153" s="60">
        <f>IF(COUNTA($A153:$N153)=0,"",IF($B153="Yes",SUM($X153:$AA153),0))</f>
        <v/>
      </c>
      <c r="AC153" s="60">
        <f>IF(COUNTA($A153:$N153)=0,"",IF($B153="Yes",$V153-$AB153,0))</f>
        <v/>
      </c>
      <c r="AD153" s="61">
        <f>IF(COUNTA($A153:$N153)=0,"",IF($B153="Yes",IFERROR($AC153/$V153,0),0))</f>
        <v/>
      </c>
      <c r="AE153" s="59">
        <f>IF(COUNTA($A153:$N153)=0,"",IF($B153="Yes",IFERROR($I153/$H153,0),0))</f>
        <v/>
      </c>
      <c r="AF153" s="38">
        <f>IF(COUNTA($A153:$N153)=0,"",IF($B153="Yes",IFERROR($I153/$Q153,0),0))</f>
        <v/>
      </c>
      <c r="AG153" s="39">
        <f>IF(COUNTA($A153:$N153)=0,"",IF($B153&lt;&gt;"Yes","Not Included",IF(OR($U153&gt;'Settings'!$B$14,$J153&gt;'Settings'!$B$17),"Review","Within Capacity")))</f>
        <v/>
      </c>
      <c r="AH153" s="39">
        <f>IF(COUNTA($A153:$N153)=0,"",IF($B153&lt;&gt;"Yes","Not Included",IF($AD153&gt;='Settings'!$B$15,"Meets Target","Below Target")))</f>
        <v/>
      </c>
      <c r="AI153" s="39">
        <f>IF(COUNTA($A153:$N153)=0,"",IF($B153&lt;&gt;"Yes","Exclude",IF($AJ153&lt;&gt;"OK","Complete Inputs",IF($AG153="Review","Review Capacity/Distance",IF($AH153="Below Target","Review Pricing/Costs",IF($AF153&lt;'Settings'!$B$16,"Build Density","Recommended"))))))</f>
        <v/>
      </c>
      <c r="AJ153" s="39">
        <f>IF(COUNTA($A153:$N153)=0,"",IF($B153&lt;&gt;"Yes","Not Required",IF(COUNTIF($A$6:$A$205,$A153)&gt;1,"Duplicate Area ID",IF(OR($A153="",$C153="",$D153="",$E153="",$F153="",$G153="",$H153&lt;=0,$I153&lt;=0,$J153&lt;=0,$K153&lt;0,$L153&lt;=0,$M153="",LEN($D153)&lt;&gt;5,IFERROR(VALUE($D153),-1)&lt;0),"Complete Inputs","OK"))))</f>
        <v/>
      </c>
    </row>
    <row r="154" ht="20" customHeight="1">
      <c r="A154" s="29" t="n"/>
      <c r="B154" s="29" t="n"/>
      <c r="C154" s="29" t="n"/>
      <c r="D154" s="30" t="n"/>
      <c r="E154" s="29" t="n"/>
      <c r="F154" s="29" t="n"/>
      <c r="G154" s="29" t="n"/>
      <c r="H154" s="31" t="n"/>
      <c r="I154" s="31" t="n"/>
      <c r="J154" s="57" t="n"/>
      <c r="K154" s="57" t="n"/>
      <c r="L154" s="58" t="n"/>
      <c r="M154" s="29" t="n"/>
      <c r="N154" s="34" t="n"/>
      <c r="O154" s="59">
        <f>IF(COUNTA($A154:$N154)=0,"",IF($B154="Yes",2*$J154*$H154,0))</f>
        <v/>
      </c>
      <c r="P154" s="59">
        <f>IF(COUNTA($A154:$N154)=0,"",IF($B154="Yes",MAX($I154-$H154,0)*$K154,0))</f>
        <v/>
      </c>
      <c r="Q154" s="59">
        <f>IF(COUNTA($A154:$N154)=0,"",IF($B154="Yes",$O154+$P154,0))</f>
        <v/>
      </c>
      <c r="R154" s="59">
        <f>IF(COUNTA($A154:$N154)=0,"",IF($B154="Yes",IFERROR($Q154/'Settings'!$B$7,0),0))</f>
        <v/>
      </c>
      <c r="S154" s="59">
        <f>IF(COUNTA($A154:$N154)=0,"",IF($B154="Yes",IFERROR($I154*'Settings'!$B$8/60,0),0))</f>
        <v/>
      </c>
      <c r="T154" s="59">
        <f>IF(COUNTA($A154:$N154)=0,"",IF($B154="Yes",$R154+$S154,0))</f>
        <v/>
      </c>
      <c r="U154" s="59">
        <f>IF(COUNTA($A154:$N154)=0,"",IF($B154="Yes",IFERROR($T154/$H154,0),0))</f>
        <v/>
      </c>
      <c r="V154" s="60">
        <f>IF(COUNTA($A154:$N154)=0,"",IF($B154="Yes",$I154*$L154,0))</f>
        <v/>
      </c>
      <c r="W154" s="59">
        <f>IF(COUNTA($A154:$N154)=0,"",IF($B154="Yes",IFERROR($Q154/'Settings'!$B$9,0),0))</f>
        <v/>
      </c>
      <c r="X154" s="60">
        <f>IF(COUNTA($A154:$N154)=0,"",IF($B154="Yes",$W154*'Settings'!$B$10,0))</f>
        <v/>
      </c>
      <c r="Y154" s="60">
        <f>IF(COUNTA($A154:$N154)=0,"",IF($B154="Yes",$Q154*'Settings'!$B$11,0))</f>
        <v/>
      </c>
      <c r="Z154" s="60">
        <f>IF(COUNTA($A154:$N154)=0,"",IF($B154="Yes",$T154*'Settings'!$B$12,0))</f>
        <v/>
      </c>
      <c r="AA154" s="60">
        <f>IF(COUNTA($A154:$N154)=0,"",IF($B154="Yes",$H154*'Settings'!$B$13,0))</f>
        <v/>
      </c>
      <c r="AB154" s="60">
        <f>IF(COUNTA($A154:$N154)=0,"",IF($B154="Yes",SUM($X154:$AA154),0))</f>
        <v/>
      </c>
      <c r="AC154" s="60">
        <f>IF(COUNTA($A154:$N154)=0,"",IF($B154="Yes",$V154-$AB154,0))</f>
        <v/>
      </c>
      <c r="AD154" s="61">
        <f>IF(COUNTA($A154:$N154)=0,"",IF($B154="Yes",IFERROR($AC154/$V154,0),0))</f>
        <v/>
      </c>
      <c r="AE154" s="59">
        <f>IF(COUNTA($A154:$N154)=0,"",IF($B154="Yes",IFERROR($I154/$H154,0),0))</f>
        <v/>
      </c>
      <c r="AF154" s="38">
        <f>IF(COUNTA($A154:$N154)=0,"",IF($B154="Yes",IFERROR($I154/$Q154,0),0))</f>
        <v/>
      </c>
      <c r="AG154" s="39">
        <f>IF(COUNTA($A154:$N154)=0,"",IF($B154&lt;&gt;"Yes","Not Included",IF(OR($U154&gt;'Settings'!$B$14,$J154&gt;'Settings'!$B$17),"Review","Within Capacity")))</f>
        <v/>
      </c>
      <c r="AH154" s="39">
        <f>IF(COUNTA($A154:$N154)=0,"",IF($B154&lt;&gt;"Yes","Not Included",IF($AD154&gt;='Settings'!$B$15,"Meets Target","Below Target")))</f>
        <v/>
      </c>
      <c r="AI154" s="39">
        <f>IF(COUNTA($A154:$N154)=0,"",IF($B154&lt;&gt;"Yes","Exclude",IF($AJ154&lt;&gt;"OK","Complete Inputs",IF($AG154="Review","Review Capacity/Distance",IF($AH154="Below Target","Review Pricing/Costs",IF($AF154&lt;'Settings'!$B$16,"Build Density","Recommended"))))))</f>
        <v/>
      </c>
      <c r="AJ154" s="39">
        <f>IF(COUNTA($A154:$N154)=0,"",IF($B154&lt;&gt;"Yes","Not Required",IF(COUNTIF($A$6:$A$205,$A154)&gt;1,"Duplicate Area ID",IF(OR($A154="",$C154="",$D154="",$E154="",$F154="",$G154="",$H154&lt;=0,$I154&lt;=0,$J154&lt;=0,$K154&lt;0,$L154&lt;=0,$M154="",LEN($D154)&lt;&gt;5,IFERROR(VALUE($D154),-1)&lt;0),"Complete Inputs","OK"))))</f>
        <v/>
      </c>
    </row>
    <row r="155" ht="20" customHeight="1">
      <c r="A155" s="29" t="n"/>
      <c r="B155" s="29" t="n"/>
      <c r="C155" s="29" t="n"/>
      <c r="D155" s="30" t="n"/>
      <c r="E155" s="29" t="n"/>
      <c r="F155" s="29" t="n"/>
      <c r="G155" s="29" t="n"/>
      <c r="H155" s="31" t="n"/>
      <c r="I155" s="31" t="n"/>
      <c r="J155" s="57" t="n"/>
      <c r="K155" s="57" t="n"/>
      <c r="L155" s="58" t="n"/>
      <c r="M155" s="29" t="n"/>
      <c r="N155" s="34" t="n"/>
      <c r="O155" s="59">
        <f>IF(COUNTA($A155:$N155)=0,"",IF($B155="Yes",2*$J155*$H155,0))</f>
        <v/>
      </c>
      <c r="P155" s="59">
        <f>IF(COUNTA($A155:$N155)=0,"",IF($B155="Yes",MAX($I155-$H155,0)*$K155,0))</f>
        <v/>
      </c>
      <c r="Q155" s="59">
        <f>IF(COUNTA($A155:$N155)=0,"",IF($B155="Yes",$O155+$P155,0))</f>
        <v/>
      </c>
      <c r="R155" s="59">
        <f>IF(COUNTA($A155:$N155)=0,"",IF($B155="Yes",IFERROR($Q155/'Settings'!$B$7,0),0))</f>
        <v/>
      </c>
      <c r="S155" s="59">
        <f>IF(COUNTA($A155:$N155)=0,"",IF($B155="Yes",IFERROR($I155*'Settings'!$B$8/60,0),0))</f>
        <v/>
      </c>
      <c r="T155" s="59">
        <f>IF(COUNTA($A155:$N155)=0,"",IF($B155="Yes",$R155+$S155,0))</f>
        <v/>
      </c>
      <c r="U155" s="59">
        <f>IF(COUNTA($A155:$N155)=0,"",IF($B155="Yes",IFERROR($T155/$H155,0),0))</f>
        <v/>
      </c>
      <c r="V155" s="60">
        <f>IF(COUNTA($A155:$N155)=0,"",IF($B155="Yes",$I155*$L155,0))</f>
        <v/>
      </c>
      <c r="W155" s="59">
        <f>IF(COUNTA($A155:$N155)=0,"",IF($B155="Yes",IFERROR($Q155/'Settings'!$B$9,0),0))</f>
        <v/>
      </c>
      <c r="X155" s="60">
        <f>IF(COUNTA($A155:$N155)=0,"",IF($B155="Yes",$W155*'Settings'!$B$10,0))</f>
        <v/>
      </c>
      <c r="Y155" s="60">
        <f>IF(COUNTA($A155:$N155)=0,"",IF($B155="Yes",$Q155*'Settings'!$B$11,0))</f>
        <v/>
      </c>
      <c r="Z155" s="60">
        <f>IF(COUNTA($A155:$N155)=0,"",IF($B155="Yes",$T155*'Settings'!$B$12,0))</f>
        <v/>
      </c>
      <c r="AA155" s="60">
        <f>IF(COUNTA($A155:$N155)=0,"",IF($B155="Yes",$H155*'Settings'!$B$13,0))</f>
        <v/>
      </c>
      <c r="AB155" s="60">
        <f>IF(COUNTA($A155:$N155)=0,"",IF($B155="Yes",SUM($X155:$AA155),0))</f>
        <v/>
      </c>
      <c r="AC155" s="60">
        <f>IF(COUNTA($A155:$N155)=0,"",IF($B155="Yes",$V155-$AB155,0))</f>
        <v/>
      </c>
      <c r="AD155" s="61">
        <f>IF(COUNTA($A155:$N155)=0,"",IF($B155="Yes",IFERROR($AC155/$V155,0),0))</f>
        <v/>
      </c>
      <c r="AE155" s="59">
        <f>IF(COUNTA($A155:$N155)=0,"",IF($B155="Yes",IFERROR($I155/$H155,0),0))</f>
        <v/>
      </c>
      <c r="AF155" s="38">
        <f>IF(COUNTA($A155:$N155)=0,"",IF($B155="Yes",IFERROR($I155/$Q155,0),0))</f>
        <v/>
      </c>
      <c r="AG155" s="39">
        <f>IF(COUNTA($A155:$N155)=0,"",IF($B155&lt;&gt;"Yes","Not Included",IF(OR($U155&gt;'Settings'!$B$14,$J155&gt;'Settings'!$B$17),"Review","Within Capacity")))</f>
        <v/>
      </c>
      <c r="AH155" s="39">
        <f>IF(COUNTA($A155:$N155)=0,"",IF($B155&lt;&gt;"Yes","Not Included",IF($AD155&gt;='Settings'!$B$15,"Meets Target","Below Target")))</f>
        <v/>
      </c>
      <c r="AI155" s="39">
        <f>IF(COUNTA($A155:$N155)=0,"",IF($B155&lt;&gt;"Yes","Exclude",IF($AJ155&lt;&gt;"OK","Complete Inputs",IF($AG155="Review","Review Capacity/Distance",IF($AH155="Below Target","Review Pricing/Costs",IF($AF155&lt;'Settings'!$B$16,"Build Density","Recommended"))))))</f>
        <v/>
      </c>
      <c r="AJ155" s="39">
        <f>IF(COUNTA($A155:$N155)=0,"",IF($B155&lt;&gt;"Yes","Not Required",IF(COUNTIF($A$6:$A$205,$A155)&gt;1,"Duplicate Area ID",IF(OR($A155="",$C155="",$D155="",$E155="",$F155="",$G155="",$H155&lt;=0,$I155&lt;=0,$J155&lt;=0,$K155&lt;0,$L155&lt;=0,$M155="",LEN($D155)&lt;&gt;5,IFERROR(VALUE($D155),-1)&lt;0),"Complete Inputs","OK"))))</f>
        <v/>
      </c>
    </row>
    <row r="156" ht="20" customHeight="1">
      <c r="A156" s="29" t="n"/>
      <c r="B156" s="29" t="n"/>
      <c r="C156" s="29" t="n"/>
      <c r="D156" s="30" t="n"/>
      <c r="E156" s="29" t="n"/>
      <c r="F156" s="29" t="n"/>
      <c r="G156" s="29" t="n"/>
      <c r="H156" s="31" t="n"/>
      <c r="I156" s="31" t="n"/>
      <c r="J156" s="57" t="n"/>
      <c r="K156" s="57" t="n"/>
      <c r="L156" s="58" t="n"/>
      <c r="M156" s="29" t="n"/>
      <c r="N156" s="34" t="n"/>
      <c r="O156" s="59">
        <f>IF(COUNTA($A156:$N156)=0,"",IF($B156="Yes",2*$J156*$H156,0))</f>
        <v/>
      </c>
      <c r="P156" s="59">
        <f>IF(COUNTA($A156:$N156)=0,"",IF($B156="Yes",MAX($I156-$H156,0)*$K156,0))</f>
        <v/>
      </c>
      <c r="Q156" s="59">
        <f>IF(COUNTA($A156:$N156)=0,"",IF($B156="Yes",$O156+$P156,0))</f>
        <v/>
      </c>
      <c r="R156" s="59">
        <f>IF(COUNTA($A156:$N156)=0,"",IF($B156="Yes",IFERROR($Q156/'Settings'!$B$7,0),0))</f>
        <v/>
      </c>
      <c r="S156" s="59">
        <f>IF(COUNTA($A156:$N156)=0,"",IF($B156="Yes",IFERROR($I156*'Settings'!$B$8/60,0),0))</f>
        <v/>
      </c>
      <c r="T156" s="59">
        <f>IF(COUNTA($A156:$N156)=0,"",IF($B156="Yes",$R156+$S156,0))</f>
        <v/>
      </c>
      <c r="U156" s="59">
        <f>IF(COUNTA($A156:$N156)=0,"",IF($B156="Yes",IFERROR($T156/$H156,0),0))</f>
        <v/>
      </c>
      <c r="V156" s="60">
        <f>IF(COUNTA($A156:$N156)=0,"",IF($B156="Yes",$I156*$L156,0))</f>
        <v/>
      </c>
      <c r="W156" s="59">
        <f>IF(COUNTA($A156:$N156)=0,"",IF($B156="Yes",IFERROR($Q156/'Settings'!$B$9,0),0))</f>
        <v/>
      </c>
      <c r="X156" s="60">
        <f>IF(COUNTA($A156:$N156)=0,"",IF($B156="Yes",$W156*'Settings'!$B$10,0))</f>
        <v/>
      </c>
      <c r="Y156" s="60">
        <f>IF(COUNTA($A156:$N156)=0,"",IF($B156="Yes",$Q156*'Settings'!$B$11,0))</f>
        <v/>
      </c>
      <c r="Z156" s="60">
        <f>IF(COUNTA($A156:$N156)=0,"",IF($B156="Yes",$T156*'Settings'!$B$12,0))</f>
        <v/>
      </c>
      <c r="AA156" s="60">
        <f>IF(COUNTA($A156:$N156)=0,"",IF($B156="Yes",$H156*'Settings'!$B$13,0))</f>
        <v/>
      </c>
      <c r="AB156" s="60">
        <f>IF(COUNTA($A156:$N156)=0,"",IF($B156="Yes",SUM($X156:$AA156),0))</f>
        <v/>
      </c>
      <c r="AC156" s="60">
        <f>IF(COUNTA($A156:$N156)=0,"",IF($B156="Yes",$V156-$AB156,0))</f>
        <v/>
      </c>
      <c r="AD156" s="61">
        <f>IF(COUNTA($A156:$N156)=0,"",IF($B156="Yes",IFERROR($AC156/$V156,0),0))</f>
        <v/>
      </c>
      <c r="AE156" s="59">
        <f>IF(COUNTA($A156:$N156)=0,"",IF($B156="Yes",IFERROR($I156/$H156,0),0))</f>
        <v/>
      </c>
      <c r="AF156" s="38">
        <f>IF(COUNTA($A156:$N156)=0,"",IF($B156="Yes",IFERROR($I156/$Q156,0),0))</f>
        <v/>
      </c>
      <c r="AG156" s="39">
        <f>IF(COUNTA($A156:$N156)=0,"",IF($B156&lt;&gt;"Yes","Not Included",IF(OR($U156&gt;'Settings'!$B$14,$J156&gt;'Settings'!$B$17),"Review","Within Capacity")))</f>
        <v/>
      </c>
      <c r="AH156" s="39">
        <f>IF(COUNTA($A156:$N156)=0,"",IF($B156&lt;&gt;"Yes","Not Included",IF($AD156&gt;='Settings'!$B$15,"Meets Target","Below Target")))</f>
        <v/>
      </c>
      <c r="AI156" s="39">
        <f>IF(COUNTA($A156:$N156)=0,"",IF($B156&lt;&gt;"Yes","Exclude",IF($AJ156&lt;&gt;"OK","Complete Inputs",IF($AG156="Review","Review Capacity/Distance",IF($AH156="Below Target","Review Pricing/Costs",IF($AF156&lt;'Settings'!$B$16,"Build Density","Recommended"))))))</f>
        <v/>
      </c>
      <c r="AJ156" s="39">
        <f>IF(COUNTA($A156:$N156)=0,"",IF($B156&lt;&gt;"Yes","Not Required",IF(COUNTIF($A$6:$A$205,$A156)&gt;1,"Duplicate Area ID",IF(OR($A156="",$C156="",$D156="",$E156="",$F156="",$G156="",$H156&lt;=0,$I156&lt;=0,$J156&lt;=0,$K156&lt;0,$L156&lt;=0,$M156="",LEN($D156)&lt;&gt;5,IFERROR(VALUE($D156),-1)&lt;0),"Complete Inputs","OK"))))</f>
        <v/>
      </c>
    </row>
    <row r="157" ht="20" customHeight="1">
      <c r="A157" s="29" t="n"/>
      <c r="B157" s="29" t="n"/>
      <c r="C157" s="29" t="n"/>
      <c r="D157" s="30" t="n"/>
      <c r="E157" s="29" t="n"/>
      <c r="F157" s="29" t="n"/>
      <c r="G157" s="29" t="n"/>
      <c r="H157" s="31" t="n"/>
      <c r="I157" s="31" t="n"/>
      <c r="J157" s="57" t="n"/>
      <c r="K157" s="57" t="n"/>
      <c r="L157" s="58" t="n"/>
      <c r="M157" s="29" t="n"/>
      <c r="N157" s="34" t="n"/>
      <c r="O157" s="59">
        <f>IF(COUNTA($A157:$N157)=0,"",IF($B157="Yes",2*$J157*$H157,0))</f>
        <v/>
      </c>
      <c r="P157" s="59">
        <f>IF(COUNTA($A157:$N157)=0,"",IF($B157="Yes",MAX($I157-$H157,0)*$K157,0))</f>
        <v/>
      </c>
      <c r="Q157" s="59">
        <f>IF(COUNTA($A157:$N157)=0,"",IF($B157="Yes",$O157+$P157,0))</f>
        <v/>
      </c>
      <c r="R157" s="59">
        <f>IF(COUNTA($A157:$N157)=0,"",IF($B157="Yes",IFERROR($Q157/'Settings'!$B$7,0),0))</f>
        <v/>
      </c>
      <c r="S157" s="59">
        <f>IF(COUNTA($A157:$N157)=0,"",IF($B157="Yes",IFERROR($I157*'Settings'!$B$8/60,0),0))</f>
        <v/>
      </c>
      <c r="T157" s="59">
        <f>IF(COUNTA($A157:$N157)=0,"",IF($B157="Yes",$R157+$S157,0))</f>
        <v/>
      </c>
      <c r="U157" s="59">
        <f>IF(COUNTA($A157:$N157)=0,"",IF($B157="Yes",IFERROR($T157/$H157,0),0))</f>
        <v/>
      </c>
      <c r="V157" s="60">
        <f>IF(COUNTA($A157:$N157)=0,"",IF($B157="Yes",$I157*$L157,0))</f>
        <v/>
      </c>
      <c r="W157" s="59">
        <f>IF(COUNTA($A157:$N157)=0,"",IF($B157="Yes",IFERROR($Q157/'Settings'!$B$9,0),0))</f>
        <v/>
      </c>
      <c r="X157" s="60">
        <f>IF(COUNTA($A157:$N157)=0,"",IF($B157="Yes",$W157*'Settings'!$B$10,0))</f>
        <v/>
      </c>
      <c r="Y157" s="60">
        <f>IF(COUNTA($A157:$N157)=0,"",IF($B157="Yes",$Q157*'Settings'!$B$11,0))</f>
        <v/>
      </c>
      <c r="Z157" s="60">
        <f>IF(COUNTA($A157:$N157)=0,"",IF($B157="Yes",$T157*'Settings'!$B$12,0))</f>
        <v/>
      </c>
      <c r="AA157" s="60">
        <f>IF(COUNTA($A157:$N157)=0,"",IF($B157="Yes",$H157*'Settings'!$B$13,0))</f>
        <v/>
      </c>
      <c r="AB157" s="60">
        <f>IF(COUNTA($A157:$N157)=0,"",IF($B157="Yes",SUM($X157:$AA157),0))</f>
        <v/>
      </c>
      <c r="AC157" s="60">
        <f>IF(COUNTA($A157:$N157)=0,"",IF($B157="Yes",$V157-$AB157,0))</f>
        <v/>
      </c>
      <c r="AD157" s="61">
        <f>IF(COUNTA($A157:$N157)=0,"",IF($B157="Yes",IFERROR($AC157/$V157,0),0))</f>
        <v/>
      </c>
      <c r="AE157" s="59">
        <f>IF(COUNTA($A157:$N157)=0,"",IF($B157="Yes",IFERROR($I157/$H157,0),0))</f>
        <v/>
      </c>
      <c r="AF157" s="38">
        <f>IF(COUNTA($A157:$N157)=0,"",IF($B157="Yes",IFERROR($I157/$Q157,0),0))</f>
        <v/>
      </c>
      <c r="AG157" s="39">
        <f>IF(COUNTA($A157:$N157)=0,"",IF($B157&lt;&gt;"Yes","Not Included",IF(OR($U157&gt;'Settings'!$B$14,$J157&gt;'Settings'!$B$17),"Review","Within Capacity")))</f>
        <v/>
      </c>
      <c r="AH157" s="39">
        <f>IF(COUNTA($A157:$N157)=0,"",IF($B157&lt;&gt;"Yes","Not Included",IF($AD157&gt;='Settings'!$B$15,"Meets Target","Below Target")))</f>
        <v/>
      </c>
      <c r="AI157" s="39">
        <f>IF(COUNTA($A157:$N157)=0,"",IF($B157&lt;&gt;"Yes","Exclude",IF($AJ157&lt;&gt;"OK","Complete Inputs",IF($AG157="Review","Review Capacity/Distance",IF($AH157="Below Target","Review Pricing/Costs",IF($AF157&lt;'Settings'!$B$16,"Build Density","Recommended"))))))</f>
        <v/>
      </c>
      <c r="AJ157" s="39">
        <f>IF(COUNTA($A157:$N157)=0,"",IF($B157&lt;&gt;"Yes","Not Required",IF(COUNTIF($A$6:$A$205,$A157)&gt;1,"Duplicate Area ID",IF(OR($A157="",$C157="",$D157="",$E157="",$F157="",$G157="",$H157&lt;=0,$I157&lt;=0,$J157&lt;=0,$K157&lt;0,$L157&lt;=0,$M157="",LEN($D157)&lt;&gt;5,IFERROR(VALUE($D157),-1)&lt;0),"Complete Inputs","OK"))))</f>
        <v/>
      </c>
    </row>
    <row r="158" ht="20" customHeight="1">
      <c r="A158" s="29" t="n"/>
      <c r="B158" s="29" t="n"/>
      <c r="C158" s="29" t="n"/>
      <c r="D158" s="30" t="n"/>
      <c r="E158" s="29" t="n"/>
      <c r="F158" s="29" t="n"/>
      <c r="G158" s="29" t="n"/>
      <c r="H158" s="31" t="n"/>
      <c r="I158" s="31" t="n"/>
      <c r="J158" s="57" t="n"/>
      <c r="K158" s="57" t="n"/>
      <c r="L158" s="58" t="n"/>
      <c r="M158" s="29" t="n"/>
      <c r="N158" s="34" t="n"/>
      <c r="O158" s="59">
        <f>IF(COUNTA($A158:$N158)=0,"",IF($B158="Yes",2*$J158*$H158,0))</f>
        <v/>
      </c>
      <c r="P158" s="59">
        <f>IF(COUNTA($A158:$N158)=0,"",IF($B158="Yes",MAX($I158-$H158,0)*$K158,0))</f>
        <v/>
      </c>
      <c r="Q158" s="59">
        <f>IF(COUNTA($A158:$N158)=0,"",IF($B158="Yes",$O158+$P158,0))</f>
        <v/>
      </c>
      <c r="R158" s="59">
        <f>IF(COUNTA($A158:$N158)=0,"",IF($B158="Yes",IFERROR($Q158/'Settings'!$B$7,0),0))</f>
        <v/>
      </c>
      <c r="S158" s="59">
        <f>IF(COUNTA($A158:$N158)=0,"",IF($B158="Yes",IFERROR($I158*'Settings'!$B$8/60,0),0))</f>
        <v/>
      </c>
      <c r="T158" s="59">
        <f>IF(COUNTA($A158:$N158)=0,"",IF($B158="Yes",$R158+$S158,0))</f>
        <v/>
      </c>
      <c r="U158" s="59">
        <f>IF(COUNTA($A158:$N158)=0,"",IF($B158="Yes",IFERROR($T158/$H158,0),0))</f>
        <v/>
      </c>
      <c r="V158" s="60">
        <f>IF(COUNTA($A158:$N158)=0,"",IF($B158="Yes",$I158*$L158,0))</f>
        <v/>
      </c>
      <c r="W158" s="59">
        <f>IF(COUNTA($A158:$N158)=0,"",IF($B158="Yes",IFERROR($Q158/'Settings'!$B$9,0),0))</f>
        <v/>
      </c>
      <c r="X158" s="60">
        <f>IF(COUNTA($A158:$N158)=0,"",IF($B158="Yes",$W158*'Settings'!$B$10,0))</f>
        <v/>
      </c>
      <c r="Y158" s="60">
        <f>IF(COUNTA($A158:$N158)=0,"",IF($B158="Yes",$Q158*'Settings'!$B$11,0))</f>
        <v/>
      </c>
      <c r="Z158" s="60">
        <f>IF(COUNTA($A158:$N158)=0,"",IF($B158="Yes",$T158*'Settings'!$B$12,0))</f>
        <v/>
      </c>
      <c r="AA158" s="60">
        <f>IF(COUNTA($A158:$N158)=0,"",IF($B158="Yes",$H158*'Settings'!$B$13,0))</f>
        <v/>
      </c>
      <c r="AB158" s="60">
        <f>IF(COUNTA($A158:$N158)=0,"",IF($B158="Yes",SUM($X158:$AA158),0))</f>
        <v/>
      </c>
      <c r="AC158" s="60">
        <f>IF(COUNTA($A158:$N158)=0,"",IF($B158="Yes",$V158-$AB158,0))</f>
        <v/>
      </c>
      <c r="AD158" s="61">
        <f>IF(COUNTA($A158:$N158)=0,"",IF($B158="Yes",IFERROR($AC158/$V158,0),0))</f>
        <v/>
      </c>
      <c r="AE158" s="59">
        <f>IF(COUNTA($A158:$N158)=0,"",IF($B158="Yes",IFERROR($I158/$H158,0),0))</f>
        <v/>
      </c>
      <c r="AF158" s="38">
        <f>IF(COUNTA($A158:$N158)=0,"",IF($B158="Yes",IFERROR($I158/$Q158,0),0))</f>
        <v/>
      </c>
      <c r="AG158" s="39">
        <f>IF(COUNTA($A158:$N158)=0,"",IF($B158&lt;&gt;"Yes","Not Included",IF(OR($U158&gt;'Settings'!$B$14,$J158&gt;'Settings'!$B$17),"Review","Within Capacity")))</f>
        <v/>
      </c>
      <c r="AH158" s="39">
        <f>IF(COUNTA($A158:$N158)=0,"",IF($B158&lt;&gt;"Yes","Not Included",IF($AD158&gt;='Settings'!$B$15,"Meets Target","Below Target")))</f>
        <v/>
      </c>
      <c r="AI158" s="39">
        <f>IF(COUNTA($A158:$N158)=0,"",IF($B158&lt;&gt;"Yes","Exclude",IF($AJ158&lt;&gt;"OK","Complete Inputs",IF($AG158="Review","Review Capacity/Distance",IF($AH158="Below Target","Review Pricing/Costs",IF($AF158&lt;'Settings'!$B$16,"Build Density","Recommended"))))))</f>
        <v/>
      </c>
      <c r="AJ158" s="39">
        <f>IF(COUNTA($A158:$N158)=0,"",IF($B158&lt;&gt;"Yes","Not Required",IF(COUNTIF($A$6:$A$205,$A158)&gt;1,"Duplicate Area ID",IF(OR($A158="",$C158="",$D158="",$E158="",$F158="",$G158="",$H158&lt;=0,$I158&lt;=0,$J158&lt;=0,$K158&lt;0,$L158&lt;=0,$M158="",LEN($D158)&lt;&gt;5,IFERROR(VALUE($D158),-1)&lt;0),"Complete Inputs","OK"))))</f>
        <v/>
      </c>
    </row>
    <row r="159" ht="20" customHeight="1">
      <c r="A159" s="29" t="n"/>
      <c r="B159" s="29" t="n"/>
      <c r="C159" s="29" t="n"/>
      <c r="D159" s="30" t="n"/>
      <c r="E159" s="29" t="n"/>
      <c r="F159" s="29" t="n"/>
      <c r="G159" s="29" t="n"/>
      <c r="H159" s="31" t="n"/>
      <c r="I159" s="31" t="n"/>
      <c r="J159" s="57" t="n"/>
      <c r="K159" s="57" t="n"/>
      <c r="L159" s="58" t="n"/>
      <c r="M159" s="29" t="n"/>
      <c r="N159" s="34" t="n"/>
      <c r="O159" s="59">
        <f>IF(COUNTA($A159:$N159)=0,"",IF($B159="Yes",2*$J159*$H159,0))</f>
        <v/>
      </c>
      <c r="P159" s="59">
        <f>IF(COUNTA($A159:$N159)=0,"",IF($B159="Yes",MAX($I159-$H159,0)*$K159,0))</f>
        <v/>
      </c>
      <c r="Q159" s="59">
        <f>IF(COUNTA($A159:$N159)=0,"",IF($B159="Yes",$O159+$P159,0))</f>
        <v/>
      </c>
      <c r="R159" s="59">
        <f>IF(COUNTA($A159:$N159)=0,"",IF($B159="Yes",IFERROR($Q159/'Settings'!$B$7,0),0))</f>
        <v/>
      </c>
      <c r="S159" s="59">
        <f>IF(COUNTA($A159:$N159)=0,"",IF($B159="Yes",IFERROR($I159*'Settings'!$B$8/60,0),0))</f>
        <v/>
      </c>
      <c r="T159" s="59">
        <f>IF(COUNTA($A159:$N159)=0,"",IF($B159="Yes",$R159+$S159,0))</f>
        <v/>
      </c>
      <c r="U159" s="59">
        <f>IF(COUNTA($A159:$N159)=0,"",IF($B159="Yes",IFERROR($T159/$H159,0),0))</f>
        <v/>
      </c>
      <c r="V159" s="60">
        <f>IF(COUNTA($A159:$N159)=0,"",IF($B159="Yes",$I159*$L159,0))</f>
        <v/>
      </c>
      <c r="W159" s="59">
        <f>IF(COUNTA($A159:$N159)=0,"",IF($B159="Yes",IFERROR($Q159/'Settings'!$B$9,0),0))</f>
        <v/>
      </c>
      <c r="X159" s="60">
        <f>IF(COUNTA($A159:$N159)=0,"",IF($B159="Yes",$W159*'Settings'!$B$10,0))</f>
        <v/>
      </c>
      <c r="Y159" s="60">
        <f>IF(COUNTA($A159:$N159)=0,"",IF($B159="Yes",$Q159*'Settings'!$B$11,0))</f>
        <v/>
      </c>
      <c r="Z159" s="60">
        <f>IF(COUNTA($A159:$N159)=0,"",IF($B159="Yes",$T159*'Settings'!$B$12,0))</f>
        <v/>
      </c>
      <c r="AA159" s="60">
        <f>IF(COUNTA($A159:$N159)=0,"",IF($B159="Yes",$H159*'Settings'!$B$13,0))</f>
        <v/>
      </c>
      <c r="AB159" s="60">
        <f>IF(COUNTA($A159:$N159)=0,"",IF($B159="Yes",SUM($X159:$AA159),0))</f>
        <v/>
      </c>
      <c r="AC159" s="60">
        <f>IF(COUNTA($A159:$N159)=0,"",IF($B159="Yes",$V159-$AB159,0))</f>
        <v/>
      </c>
      <c r="AD159" s="61">
        <f>IF(COUNTA($A159:$N159)=0,"",IF($B159="Yes",IFERROR($AC159/$V159,0),0))</f>
        <v/>
      </c>
      <c r="AE159" s="59">
        <f>IF(COUNTA($A159:$N159)=0,"",IF($B159="Yes",IFERROR($I159/$H159,0),0))</f>
        <v/>
      </c>
      <c r="AF159" s="38">
        <f>IF(COUNTA($A159:$N159)=0,"",IF($B159="Yes",IFERROR($I159/$Q159,0),0))</f>
        <v/>
      </c>
      <c r="AG159" s="39">
        <f>IF(COUNTA($A159:$N159)=0,"",IF($B159&lt;&gt;"Yes","Not Included",IF(OR($U159&gt;'Settings'!$B$14,$J159&gt;'Settings'!$B$17),"Review","Within Capacity")))</f>
        <v/>
      </c>
      <c r="AH159" s="39">
        <f>IF(COUNTA($A159:$N159)=0,"",IF($B159&lt;&gt;"Yes","Not Included",IF($AD159&gt;='Settings'!$B$15,"Meets Target","Below Target")))</f>
        <v/>
      </c>
      <c r="AI159" s="39">
        <f>IF(COUNTA($A159:$N159)=0,"",IF($B159&lt;&gt;"Yes","Exclude",IF($AJ159&lt;&gt;"OK","Complete Inputs",IF($AG159="Review","Review Capacity/Distance",IF($AH159="Below Target","Review Pricing/Costs",IF($AF159&lt;'Settings'!$B$16,"Build Density","Recommended"))))))</f>
        <v/>
      </c>
      <c r="AJ159" s="39">
        <f>IF(COUNTA($A159:$N159)=0,"",IF($B159&lt;&gt;"Yes","Not Required",IF(COUNTIF($A$6:$A$205,$A159)&gt;1,"Duplicate Area ID",IF(OR($A159="",$C159="",$D159="",$E159="",$F159="",$G159="",$H159&lt;=0,$I159&lt;=0,$J159&lt;=0,$K159&lt;0,$L159&lt;=0,$M159="",LEN($D159)&lt;&gt;5,IFERROR(VALUE($D159),-1)&lt;0),"Complete Inputs","OK"))))</f>
        <v/>
      </c>
    </row>
    <row r="160" ht="20" customHeight="1">
      <c r="A160" s="29" t="n"/>
      <c r="B160" s="29" t="n"/>
      <c r="C160" s="29" t="n"/>
      <c r="D160" s="30" t="n"/>
      <c r="E160" s="29" t="n"/>
      <c r="F160" s="29" t="n"/>
      <c r="G160" s="29" t="n"/>
      <c r="H160" s="31" t="n"/>
      <c r="I160" s="31" t="n"/>
      <c r="J160" s="57" t="n"/>
      <c r="K160" s="57" t="n"/>
      <c r="L160" s="58" t="n"/>
      <c r="M160" s="29" t="n"/>
      <c r="N160" s="34" t="n"/>
      <c r="O160" s="59">
        <f>IF(COUNTA($A160:$N160)=0,"",IF($B160="Yes",2*$J160*$H160,0))</f>
        <v/>
      </c>
      <c r="P160" s="59">
        <f>IF(COUNTA($A160:$N160)=0,"",IF($B160="Yes",MAX($I160-$H160,0)*$K160,0))</f>
        <v/>
      </c>
      <c r="Q160" s="59">
        <f>IF(COUNTA($A160:$N160)=0,"",IF($B160="Yes",$O160+$P160,0))</f>
        <v/>
      </c>
      <c r="R160" s="59">
        <f>IF(COUNTA($A160:$N160)=0,"",IF($B160="Yes",IFERROR($Q160/'Settings'!$B$7,0),0))</f>
        <v/>
      </c>
      <c r="S160" s="59">
        <f>IF(COUNTA($A160:$N160)=0,"",IF($B160="Yes",IFERROR($I160*'Settings'!$B$8/60,0),0))</f>
        <v/>
      </c>
      <c r="T160" s="59">
        <f>IF(COUNTA($A160:$N160)=0,"",IF($B160="Yes",$R160+$S160,0))</f>
        <v/>
      </c>
      <c r="U160" s="59">
        <f>IF(COUNTA($A160:$N160)=0,"",IF($B160="Yes",IFERROR($T160/$H160,0),0))</f>
        <v/>
      </c>
      <c r="V160" s="60">
        <f>IF(COUNTA($A160:$N160)=0,"",IF($B160="Yes",$I160*$L160,0))</f>
        <v/>
      </c>
      <c r="W160" s="59">
        <f>IF(COUNTA($A160:$N160)=0,"",IF($B160="Yes",IFERROR($Q160/'Settings'!$B$9,0),0))</f>
        <v/>
      </c>
      <c r="X160" s="60">
        <f>IF(COUNTA($A160:$N160)=0,"",IF($B160="Yes",$W160*'Settings'!$B$10,0))</f>
        <v/>
      </c>
      <c r="Y160" s="60">
        <f>IF(COUNTA($A160:$N160)=0,"",IF($B160="Yes",$Q160*'Settings'!$B$11,0))</f>
        <v/>
      </c>
      <c r="Z160" s="60">
        <f>IF(COUNTA($A160:$N160)=0,"",IF($B160="Yes",$T160*'Settings'!$B$12,0))</f>
        <v/>
      </c>
      <c r="AA160" s="60">
        <f>IF(COUNTA($A160:$N160)=0,"",IF($B160="Yes",$H160*'Settings'!$B$13,0))</f>
        <v/>
      </c>
      <c r="AB160" s="60">
        <f>IF(COUNTA($A160:$N160)=0,"",IF($B160="Yes",SUM($X160:$AA160),0))</f>
        <v/>
      </c>
      <c r="AC160" s="60">
        <f>IF(COUNTA($A160:$N160)=0,"",IF($B160="Yes",$V160-$AB160,0))</f>
        <v/>
      </c>
      <c r="AD160" s="61">
        <f>IF(COUNTA($A160:$N160)=0,"",IF($B160="Yes",IFERROR($AC160/$V160,0),0))</f>
        <v/>
      </c>
      <c r="AE160" s="59">
        <f>IF(COUNTA($A160:$N160)=0,"",IF($B160="Yes",IFERROR($I160/$H160,0),0))</f>
        <v/>
      </c>
      <c r="AF160" s="38">
        <f>IF(COUNTA($A160:$N160)=0,"",IF($B160="Yes",IFERROR($I160/$Q160,0),0))</f>
        <v/>
      </c>
      <c r="AG160" s="39">
        <f>IF(COUNTA($A160:$N160)=0,"",IF($B160&lt;&gt;"Yes","Not Included",IF(OR($U160&gt;'Settings'!$B$14,$J160&gt;'Settings'!$B$17),"Review","Within Capacity")))</f>
        <v/>
      </c>
      <c r="AH160" s="39">
        <f>IF(COUNTA($A160:$N160)=0,"",IF($B160&lt;&gt;"Yes","Not Included",IF($AD160&gt;='Settings'!$B$15,"Meets Target","Below Target")))</f>
        <v/>
      </c>
      <c r="AI160" s="39">
        <f>IF(COUNTA($A160:$N160)=0,"",IF($B160&lt;&gt;"Yes","Exclude",IF($AJ160&lt;&gt;"OK","Complete Inputs",IF($AG160="Review","Review Capacity/Distance",IF($AH160="Below Target","Review Pricing/Costs",IF($AF160&lt;'Settings'!$B$16,"Build Density","Recommended"))))))</f>
        <v/>
      </c>
      <c r="AJ160" s="39">
        <f>IF(COUNTA($A160:$N160)=0,"",IF($B160&lt;&gt;"Yes","Not Required",IF(COUNTIF($A$6:$A$205,$A160)&gt;1,"Duplicate Area ID",IF(OR($A160="",$C160="",$D160="",$E160="",$F160="",$G160="",$H160&lt;=0,$I160&lt;=0,$J160&lt;=0,$K160&lt;0,$L160&lt;=0,$M160="",LEN($D160)&lt;&gt;5,IFERROR(VALUE($D160),-1)&lt;0),"Complete Inputs","OK"))))</f>
        <v/>
      </c>
    </row>
    <row r="161" ht="20" customHeight="1">
      <c r="A161" s="29" t="n"/>
      <c r="B161" s="29" t="n"/>
      <c r="C161" s="29" t="n"/>
      <c r="D161" s="30" t="n"/>
      <c r="E161" s="29" t="n"/>
      <c r="F161" s="29" t="n"/>
      <c r="G161" s="29" t="n"/>
      <c r="H161" s="31" t="n"/>
      <c r="I161" s="31" t="n"/>
      <c r="J161" s="57" t="n"/>
      <c r="K161" s="57" t="n"/>
      <c r="L161" s="58" t="n"/>
      <c r="M161" s="29" t="n"/>
      <c r="N161" s="34" t="n"/>
      <c r="O161" s="59">
        <f>IF(COUNTA($A161:$N161)=0,"",IF($B161="Yes",2*$J161*$H161,0))</f>
        <v/>
      </c>
      <c r="P161" s="59">
        <f>IF(COUNTA($A161:$N161)=0,"",IF($B161="Yes",MAX($I161-$H161,0)*$K161,0))</f>
        <v/>
      </c>
      <c r="Q161" s="59">
        <f>IF(COUNTA($A161:$N161)=0,"",IF($B161="Yes",$O161+$P161,0))</f>
        <v/>
      </c>
      <c r="R161" s="59">
        <f>IF(COUNTA($A161:$N161)=0,"",IF($B161="Yes",IFERROR($Q161/'Settings'!$B$7,0),0))</f>
        <v/>
      </c>
      <c r="S161" s="59">
        <f>IF(COUNTA($A161:$N161)=0,"",IF($B161="Yes",IFERROR($I161*'Settings'!$B$8/60,0),0))</f>
        <v/>
      </c>
      <c r="T161" s="59">
        <f>IF(COUNTA($A161:$N161)=0,"",IF($B161="Yes",$R161+$S161,0))</f>
        <v/>
      </c>
      <c r="U161" s="59">
        <f>IF(COUNTA($A161:$N161)=0,"",IF($B161="Yes",IFERROR($T161/$H161,0),0))</f>
        <v/>
      </c>
      <c r="V161" s="60">
        <f>IF(COUNTA($A161:$N161)=0,"",IF($B161="Yes",$I161*$L161,0))</f>
        <v/>
      </c>
      <c r="W161" s="59">
        <f>IF(COUNTA($A161:$N161)=0,"",IF($B161="Yes",IFERROR($Q161/'Settings'!$B$9,0),0))</f>
        <v/>
      </c>
      <c r="X161" s="60">
        <f>IF(COUNTA($A161:$N161)=0,"",IF($B161="Yes",$W161*'Settings'!$B$10,0))</f>
        <v/>
      </c>
      <c r="Y161" s="60">
        <f>IF(COUNTA($A161:$N161)=0,"",IF($B161="Yes",$Q161*'Settings'!$B$11,0))</f>
        <v/>
      </c>
      <c r="Z161" s="60">
        <f>IF(COUNTA($A161:$N161)=0,"",IF($B161="Yes",$T161*'Settings'!$B$12,0))</f>
        <v/>
      </c>
      <c r="AA161" s="60">
        <f>IF(COUNTA($A161:$N161)=0,"",IF($B161="Yes",$H161*'Settings'!$B$13,0))</f>
        <v/>
      </c>
      <c r="AB161" s="60">
        <f>IF(COUNTA($A161:$N161)=0,"",IF($B161="Yes",SUM($X161:$AA161),0))</f>
        <v/>
      </c>
      <c r="AC161" s="60">
        <f>IF(COUNTA($A161:$N161)=0,"",IF($B161="Yes",$V161-$AB161,0))</f>
        <v/>
      </c>
      <c r="AD161" s="61">
        <f>IF(COUNTA($A161:$N161)=0,"",IF($B161="Yes",IFERROR($AC161/$V161,0),0))</f>
        <v/>
      </c>
      <c r="AE161" s="59">
        <f>IF(COUNTA($A161:$N161)=0,"",IF($B161="Yes",IFERROR($I161/$H161,0),0))</f>
        <v/>
      </c>
      <c r="AF161" s="38">
        <f>IF(COUNTA($A161:$N161)=0,"",IF($B161="Yes",IFERROR($I161/$Q161,0),0))</f>
        <v/>
      </c>
      <c r="AG161" s="39">
        <f>IF(COUNTA($A161:$N161)=0,"",IF($B161&lt;&gt;"Yes","Not Included",IF(OR($U161&gt;'Settings'!$B$14,$J161&gt;'Settings'!$B$17),"Review","Within Capacity")))</f>
        <v/>
      </c>
      <c r="AH161" s="39">
        <f>IF(COUNTA($A161:$N161)=0,"",IF($B161&lt;&gt;"Yes","Not Included",IF($AD161&gt;='Settings'!$B$15,"Meets Target","Below Target")))</f>
        <v/>
      </c>
      <c r="AI161" s="39">
        <f>IF(COUNTA($A161:$N161)=0,"",IF($B161&lt;&gt;"Yes","Exclude",IF($AJ161&lt;&gt;"OK","Complete Inputs",IF($AG161="Review","Review Capacity/Distance",IF($AH161="Below Target","Review Pricing/Costs",IF($AF161&lt;'Settings'!$B$16,"Build Density","Recommended"))))))</f>
        <v/>
      </c>
      <c r="AJ161" s="39">
        <f>IF(COUNTA($A161:$N161)=0,"",IF($B161&lt;&gt;"Yes","Not Required",IF(COUNTIF($A$6:$A$205,$A161)&gt;1,"Duplicate Area ID",IF(OR($A161="",$C161="",$D161="",$E161="",$F161="",$G161="",$H161&lt;=0,$I161&lt;=0,$J161&lt;=0,$K161&lt;0,$L161&lt;=0,$M161="",LEN($D161)&lt;&gt;5,IFERROR(VALUE($D161),-1)&lt;0),"Complete Inputs","OK"))))</f>
        <v/>
      </c>
    </row>
    <row r="162" ht="20" customHeight="1">
      <c r="A162" s="29" t="n"/>
      <c r="B162" s="29" t="n"/>
      <c r="C162" s="29" t="n"/>
      <c r="D162" s="30" t="n"/>
      <c r="E162" s="29" t="n"/>
      <c r="F162" s="29" t="n"/>
      <c r="G162" s="29" t="n"/>
      <c r="H162" s="31" t="n"/>
      <c r="I162" s="31" t="n"/>
      <c r="J162" s="57" t="n"/>
      <c r="K162" s="57" t="n"/>
      <c r="L162" s="58" t="n"/>
      <c r="M162" s="29" t="n"/>
      <c r="N162" s="34" t="n"/>
      <c r="O162" s="59">
        <f>IF(COUNTA($A162:$N162)=0,"",IF($B162="Yes",2*$J162*$H162,0))</f>
        <v/>
      </c>
      <c r="P162" s="59">
        <f>IF(COUNTA($A162:$N162)=0,"",IF($B162="Yes",MAX($I162-$H162,0)*$K162,0))</f>
        <v/>
      </c>
      <c r="Q162" s="59">
        <f>IF(COUNTA($A162:$N162)=0,"",IF($B162="Yes",$O162+$P162,0))</f>
        <v/>
      </c>
      <c r="R162" s="59">
        <f>IF(COUNTA($A162:$N162)=0,"",IF($B162="Yes",IFERROR($Q162/'Settings'!$B$7,0),0))</f>
        <v/>
      </c>
      <c r="S162" s="59">
        <f>IF(COUNTA($A162:$N162)=0,"",IF($B162="Yes",IFERROR($I162*'Settings'!$B$8/60,0),0))</f>
        <v/>
      </c>
      <c r="T162" s="59">
        <f>IF(COUNTA($A162:$N162)=0,"",IF($B162="Yes",$R162+$S162,0))</f>
        <v/>
      </c>
      <c r="U162" s="59">
        <f>IF(COUNTA($A162:$N162)=0,"",IF($B162="Yes",IFERROR($T162/$H162,0),0))</f>
        <v/>
      </c>
      <c r="V162" s="60">
        <f>IF(COUNTA($A162:$N162)=0,"",IF($B162="Yes",$I162*$L162,0))</f>
        <v/>
      </c>
      <c r="W162" s="59">
        <f>IF(COUNTA($A162:$N162)=0,"",IF($B162="Yes",IFERROR($Q162/'Settings'!$B$9,0),0))</f>
        <v/>
      </c>
      <c r="X162" s="60">
        <f>IF(COUNTA($A162:$N162)=0,"",IF($B162="Yes",$W162*'Settings'!$B$10,0))</f>
        <v/>
      </c>
      <c r="Y162" s="60">
        <f>IF(COUNTA($A162:$N162)=0,"",IF($B162="Yes",$Q162*'Settings'!$B$11,0))</f>
        <v/>
      </c>
      <c r="Z162" s="60">
        <f>IF(COUNTA($A162:$N162)=0,"",IF($B162="Yes",$T162*'Settings'!$B$12,0))</f>
        <v/>
      </c>
      <c r="AA162" s="60">
        <f>IF(COUNTA($A162:$N162)=0,"",IF($B162="Yes",$H162*'Settings'!$B$13,0))</f>
        <v/>
      </c>
      <c r="AB162" s="60">
        <f>IF(COUNTA($A162:$N162)=0,"",IF($B162="Yes",SUM($X162:$AA162),0))</f>
        <v/>
      </c>
      <c r="AC162" s="60">
        <f>IF(COUNTA($A162:$N162)=0,"",IF($B162="Yes",$V162-$AB162,0))</f>
        <v/>
      </c>
      <c r="AD162" s="61">
        <f>IF(COUNTA($A162:$N162)=0,"",IF($B162="Yes",IFERROR($AC162/$V162,0),0))</f>
        <v/>
      </c>
      <c r="AE162" s="59">
        <f>IF(COUNTA($A162:$N162)=0,"",IF($B162="Yes",IFERROR($I162/$H162,0),0))</f>
        <v/>
      </c>
      <c r="AF162" s="38">
        <f>IF(COUNTA($A162:$N162)=0,"",IF($B162="Yes",IFERROR($I162/$Q162,0),0))</f>
        <v/>
      </c>
      <c r="AG162" s="39">
        <f>IF(COUNTA($A162:$N162)=0,"",IF($B162&lt;&gt;"Yes","Not Included",IF(OR($U162&gt;'Settings'!$B$14,$J162&gt;'Settings'!$B$17),"Review","Within Capacity")))</f>
        <v/>
      </c>
      <c r="AH162" s="39">
        <f>IF(COUNTA($A162:$N162)=0,"",IF($B162&lt;&gt;"Yes","Not Included",IF($AD162&gt;='Settings'!$B$15,"Meets Target","Below Target")))</f>
        <v/>
      </c>
      <c r="AI162" s="39">
        <f>IF(COUNTA($A162:$N162)=0,"",IF($B162&lt;&gt;"Yes","Exclude",IF($AJ162&lt;&gt;"OK","Complete Inputs",IF($AG162="Review","Review Capacity/Distance",IF($AH162="Below Target","Review Pricing/Costs",IF($AF162&lt;'Settings'!$B$16,"Build Density","Recommended"))))))</f>
        <v/>
      </c>
      <c r="AJ162" s="39">
        <f>IF(COUNTA($A162:$N162)=0,"",IF($B162&lt;&gt;"Yes","Not Required",IF(COUNTIF($A$6:$A$205,$A162)&gt;1,"Duplicate Area ID",IF(OR($A162="",$C162="",$D162="",$E162="",$F162="",$G162="",$H162&lt;=0,$I162&lt;=0,$J162&lt;=0,$K162&lt;0,$L162&lt;=0,$M162="",LEN($D162)&lt;&gt;5,IFERROR(VALUE($D162),-1)&lt;0),"Complete Inputs","OK"))))</f>
        <v/>
      </c>
    </row>
    <row r="163" ht="20" customHeight="1">
      <c r="A163" s="29" t="n"/>
      <c r="B163" s="29" t="n"/>
      <c r="C163" s="29" t="n"/>
      <c r="D163" s="30" t="n"/>
      <c r="E163" s="29" t="n"/>
      <c r="F163" s="29" t="n"/>
      <c r="G163" s="29" t="n"/>
      <c r="H163" s="31" t="n"/>
      <c r="I163" s="31" t="n"/>
      <c r="J163" s="57" t="n"/>
      <c r="K163" s="57" t="n"/>
      <c r="L163" s="58" t="n"/>
      <c r="M163" s="29" t="n"/>
      <c r="N163" s="34" t="n"/>
      <c r="O163" s="59">
        <f>IF(COUNTA($A163:$N163)=0,"",IF($B163="Yes",2*$J163*$H163,0))</f>
        <v/>
      </c>
      <c r="P163" s="59">
        <f>IF(COUNTA($A163:$N163)=0,"",IF($B163="Yes",MAX($I163-$H163,0)*$K163,0))</f>
        <v/>
      </c>
      <c r="Q163" s="59">
        <f>IF(COUNTA($A163:$N163)=0,"",IF($B163="Yes",$O163+$P163,0))</f>
        <v/>
      </c>
      <c r="R163" s="59">
        <f>IF(COUNTA($A163:$N163)=0,"",IF($B163="Yes",IFERROR($Q163/'Settings'!$B$7,0),0))</f>
        <v/>
      </c>
      <c r="S163" s="59">
        <f>IF(COUNTA($A163:$N163)=0,"",IF($B163="Yes",IFERROR($I163*'Settings'!$B$8/60,0),0))</f>
        <v/>
      </c>
      <c r="T163" s="59">
        <f>IF(COUNTA($A163:$N163)=0,"",IF($B163="Yes",$R163+$S163,0))</f>
        <v/>
      </c>
      <c r="U163" s="59">
        <f>IF(COUNTA($A163:$N163)=0,"",IF($B163="Yes",IFERROR($T163/$H163,0),0))</f>
        <v/>
      </c>
      <c r="V163" s="60">
        <f>IF(COUNTA($A163:$N163)=0,"",IF($B163="Yes",$I163*$L163,0))</f>
        <v/>
      </c>
      <c r="W163" s="59">
        <f>IF(COUNTA($A163:$N163)=0,"",IF($B163="Yes",IFERROR($Q163/'Settings'!$B$9,0),0))</f>
        <v/>
      </c>
      <c r="X163" s="60">
        <f>IF(COUNTA($A163:$N163)=0,"",IF($B163="Yes",$W163*'Settings'!$B$10,0))</f>
        <v/>
      </c>
      <c r="Y163" s="60">
        <f>IF(COUNTA($A163:$N163)=0,"",IF($B163="Yes",$Q163*'Settings'!$B$11,0))</f>
        <v/>
      </c>
      <c r="Z163" s="60">
        <f>IF(COUNTA($A163:$N163)=0,"",IF($B163="Yes",$T163*'Settings'!$B$12,0))</f>
        <v/>
      </c>
      <c r="AA163" s="60">
        <f>IF(COUNTA($A163:$N163)=0,"",IF($B163="Yes",$H163*'Settings'!$B$13,0))</f>
        <v/>
      </c>
      <c r="AB163" s="60">
        <f>IF(COUNTA($A163:$N163)=0,"",IF($B163="Yes",SUM($X163:$AA163),0))</f>
        <v/>
      </c>
      <c r="AC163" s="60">
        <f>IF(COUNTA($A163:$N163)=0,"",IF($B163="Yes",$V163-$AB163,0))</f>
        <v/>
      </c>
      <c r="AD163" s="61">
        <f>IF(COUNTA($A163:$N163)=0,"",IF($B163="Yes",IFERROR($AC163/$V163,0),0))</f>
        <v/>
      </c>
      <c r="AE163" s="59">
        <f>IF(COUNTA($A163:$N163)=0,"",IF($B163="Yes",IFERROR($I163/$H163,0),0))</f>
        <v/>
      </c>
      <c r="AF163" s="38">
        <f>IF(COUNTA($A163:$N163)=0,"",IF($B163="Yes",IFERROR($I163/$Q163,0),0))</f>
        <v/>
      </c>
      <c r="AG163" s="39">
        <f>IF(COUNTA($A163:$N163)=0,"",IF($B163&lt;&gt;"Yes","Not Included",IF(OR($U163&gt;'Settings'!$B$14,$J163&gt;'Settings'!$B$17),"Review","Within Capacity")))</f>
        <v/>
      </c>
      <c r="AH163" s="39">
        <f>IF(COUNTA($A163:$N163)=0,"",IF($B163&lt;&gt;"Yes","Not Included",IF($AD163&gt;='Settings'!$B$15,"Meets Target","Below Target")))</f>
        <v/>
      </c>
      <c r="AI163" s="39">
        <f>IF(COUNTA($A163:$N163)=0,"",IF($B163&lt;&gt;"Yes","Exclude",IF($AJ163&lt;&gt;"OK","Complete Inputs",IF($AG163="Review","Review Capacity/Distance",IF($AH163="Below Target","Review Pricing/Costs",IF($AF163&lt;'Settings'!$B$16,"Build Density","Recommended"))))))</f>
        <v/>
      </c>
      <c r="AJ163" s="39">
        <f>IF(COUNTA($A163:$N163)=0,"",IF($B163&lt;&gt;"Yes","Not Required",IF(COUNTIF($A$6:$A$205,$A163)&gt;1,"Duplicate Area ID",IF(OR($A163="",$C163="",$D163="",$E163="",$F163="",$G163="",$H163&lt;=0,$I163&lt;=0,$J163&lt;=0,$K163&lt;0,$L163&lt;=0,$M163="",LEN($D163)&lt;&gt;5,IFERROR(VALUE($D163),-1)&lt;0),"Complete Inputs","OK"))))</f>
        <v/>
      </c>
    </row>
    <row r="164" ht="20" customHeight="1">
      <c r="A164" s="29" t="n"/>
      <c r="B164" s="29" t="n"/>
      <c r="C164" s="29" t="n"/>
      <c r="D164" s="30" t="n"/>
      <c r="E164" s="29" t="n"/>
      <c r="F164" s="29" t="n"/>
      <c r="G164" s="29" t="n"/>
      <c r="H164" s="31" t="n"/>
      <c r="I164" s="31" t="n"/>
      <c r="J164" s="57" t="n"/>
      <c r="K164" s="57" t="n"/>
      <c r="L164" s="58" t="n"/>
      <c r="M164" s="29" t="n"/>
      <c r="N164" s="34" t="n"/>
      <c r="O164" s="59">
        <f>IF(COUNTA($A164:$N164)=0,"",IF($B164="Yes",2*$J164*$H164,0))</f>
        <v/>
      </c>
      <c r="P164" s="59">
        <f>IF(COUNTA($A164:$N164)=0,"",IF($B164="Yes",MAX($I164-$H164,0)*$K164,0))</f>
        <v/>
      </c>
      <c r="Q164" s="59">
        <f>IF(COUNTA($A164:$N164)=0,"",IF($B164="Yes",$O164+$P164,0))</f>
        <v/>
      </c>
      <c r="R164" s="59">
        <f>IF(COUNTA($A164:$N164)=0,"",IF($B164="Yes",IFERROR($Q164/'Settings'!$B$7,0),0))</f>
        <v/>
      </c>
      <c r="S164" s="59">
        <f>IF(COUNTA($A164:$N164)=0,"",IF($B164="Yes",IFERROR($I164*'Settings'!$B$8/60,0),0))</f>
        <v/>
      </c>
      <c r="T164" s="59">
        <f>IF(COUNTA($A164:$N164)=0,"",IF($B164="Yes",$R164+$S164,0))</f>
        <v/>
      </c>
      <c r="U164" s="59">
        <f>IF(COUNTA($A164:$N164)=0,"",IF($B164="Yes",IFERROR($T164/$H164,0),0))</f>
        <v/>
      </c>
      <c r="V164" s="60">
        <f>IF(COUNTA($A164:$N164)=0,"",IF($B164="Yes",$I164*$L164,0))</f>
        <v/>
      </c>
      <c r="W164" s="59">
        <f>IF(COUNTA($A164:$N164)=0,"",IF($B164="Yes",IFERROR($Q164/'Settings'!$B$9,0),0))</f>
        <v/>
      </c>
      <c r="X164" s="60">
        <f>IF(COUNTA($A164:$N164)=0,"",IF($B164="Yes",$W164*'Settings'!$B$10,0))</f>
        <v/>
      </c>
      <c r="Y164" s="60">
        <f>IF(COUNTA($A164:$N164)=0,"",IF($B164="Yes",$Q164*'Settings'!$B$11,0))</f>
        <v/>
      </c>
      <c r="Z164" s="60">
        <f>IF(COUNTA($A164:$N164)=0,"",IF($B164="Yes",$T164*'Settings'!$B$12,0))</f>
        <v/>
      </c>
      <c r="AA164" s="60">
        <f>IF(COUNTA($A164:$N164)=0,"",IF($B164="Yes",$H164*'Settings'!$B$13,0))</f>
        <v/>
      </c>
      <c r="AB164" s="60">
        <f>IF(COUNTA($A164:$N164)=0,"",IF($B164="Yes",SUM($X164:$AA164),0))</f>
        <v/>
      </c>
      <c r="AC164" s="60">
        <f>IF(COUNTA($A164:$N164)=0,"",IF($B164="Yes",$V164-$AB164,0))</f>
        <v/>
      </c>
      <c r="AD164" s="61">
        <f>IF(COUNTA($A164:$N164)=0,"",IF($B164="Yes",IFERROR($AC164/$V164,0),0))</f>
        <v/>
      </c>
      <c r="AE164" s="59">
        <f>IF(COUNTA($A164:$N164)=0,"",IF($B164="Yes",IFERROR($I164/$H164,0),0))</f>
        <v/>
      </c>
      <c r="AF164" s="38">
        <f>IF(COUNTA($A164:$N164)=0,"",IF($B164="Yes",IFERROR($I164/$Q164,0),0))</f>
        <v/>
      </c>
      <c r="AG164" s="39">
        <f>IF(COUNTA($A164:$N164)=0,"",IF($B164&lt;&gt;"Yes","Not Included",IF(OR($U164&gt;'Settings'!$B$14,$J164&gt;'Settings'!$B$17),"Review","Within Capacity")))</f>
        <v/>
      </c>
      <c r="AH164" s="39">
        <f>IF(COUNTA($A164:$N164)=0,"",IF($B164&lt;&gt;"Yes","Not Included",IF($AD164&gt;='Settings'!$B$15,"Meets Target","Below Target")))</f>
        <v/>
      </c>
      <c r="AI164" s="39">
        <f>IF(COUNTA($A164:$N164)=0,"",IF($B164&lt;&gt;"Yes","Exclude",IF($AJ164&lt;&gt;"OK","Complete Inputs",IF($AG164="Review","Review Capacity/Distance",IF($AH164="Below Target","Review Pricing/Costs",IF($AF164&lt;'Settings'!$B$16,"Build Density","Recommended"))))))</f>
        <v/>
      </c>
      <c r="AJ164" s="39">
        <f>IF(COUNTA($A164:$N164)=0,"",IF($B164&lt;&gt;"Yes","Not Required",IF(COUNTIF($A$6:$A$205,$A164)&gt;1,"Duplicate Area ID",IF(OR($A164="",$C164="",$D164="",$E164="",$F164="",$G164="",$H164&lt;=0,$I164&lt;=0,$J164&lt;=0,$K164&lt;0,$L164&lt;=0,$M164="",LEN($D164)&lt;&gt;5,IFERROR(VALUE($D164),-1)&lt;0),"Complete Inputs","OK"))))</f>
        <v/>
      </c>
    </row>
    <row r="165" ht="20" customHeight="1">
      <c r="A165" s="29" t="n"/>
      <c r="B165" s="29" t="n"/>
      <c r="C165" s="29" t="n"/>
      <c r="D165" s="30" t="n"/>
      <c r="E165" s="29" t="n"/>
      <c r="F165" s="29" t="n"/>
      <c r="G165" s="29" t="n"/>
      <c r="H165" s="31" t="n"/>
      <c r="I165" s="31" t="n"/>
      <c r="J165" s="57" t="n"/>
      <c r="K165" s="57" t="n"/>
      <c r="L165" s="58" t="n"/>
      <c r="M165" s="29" t="n"/>
      <c r="N165" s="34" t="n"/>
      <c r="O165" s="59">
        <f>IF(COUNTA($A165:$N165)=0,"",IF($B165="Yes",2*$J165*$H165,0))</f>
        <v/>
      </c>
      <c r="P165" s="59">
        <f>IF(COUNTA($A165:$N165)=0,"",IF($B165="Yes",MAX($I165-$H165,0)*$K165,0))</f>
        <v/>
      </c>
      <c r="Q165" s="59">
        <f>IF(COUNTA($A165:$N165)=0,"",IF($B165="Yes",$O165+$P165,0))</f>
        <v/>
      </c>
      <c r="R165" s="59">
        <f>IF(COUNTA($A165:$N165)=0,"",IF($B165="Yes",IFERROR($Q165/'Settings'!$B$7,0),0))</f>
        <v/>
      </c>
      <c r="S165" s="59">
        <f>IF(COUNTA($A165:$N165)=0,"",IF($B165="Yes",IFERROR($I165*'Settings'!$B$8/60,0),0))</f>
        <v/>
      </c>
      <c r="T165" s="59">
        <f>IF(COUNTA($A165:$N165)=0,"",IF($B165="Yes",$R165+$S165,0))</f>
        <v/>
      </c>
      <c r="U165" s="59">
        <f>IF(COUNTA($A165:$N165)=0,"",IF($B165="Yes",IFERROR($T165/$H165,0),0))</f>
        <v/>
      </c>
      <c r="V165" s="60">
        <f>IF(COUNTA($A165:$N165)=0,"",IF($B165="Yes",$I165*$L165,0))</f>
        <v/>
      </c>
      <c r="W165" s="59">
        <f>IF(COUNTA($A165:$N165)=0,"",IF($B165="Yes",IFERROR($Q165/'Settings'!$B$9,0),0))</f>
        <v/>
      </c>
      <c r="X165" s="60">
        <f>IF(COUNTA($A165:$N165)=0,"",IF($B165="Yes",$W165*'Settings'!$B$10,0))</f>
        <v/>
      </c>
      <c r="Y165" s="60">
        <f>IF(COUNTA($A165:$N165)=0,"",IF($B165="Yes",$Q165*'Settings'!$B$11,0))</f>
        <v/>
      </c>
      <c r="Z165" s="60">
        <f>IF(COUNTA($A165:$N165)=0,"",IF($B165="Yes",$T165*'Settings'!$B$12,0))</f>
        <v/>
      </c>
      <c r="AA165" s="60">
        <f>IF(COUNTA($A165:$N165)=0,"",IF($B165="Yes",$H165*'Settings'!$B$13,0))</f>
        <v/>
      </c>
      <c r="AB165" s="60">
        <f>IF(COUNTA($A165:$N165)=0,"",IF($B165="Yes",SUM($X165:$AA165),0))</f>
        <v/>
      </c>
      <c r="AC165" s="60">
        <f>IF(COUNTA($A165:$N165)=0,"",IF($B165="Yes",$V165-$AB165,0))</f>
        <v/>
      </c>
      <c r="AD165" s="61">
        <f>IF(COUNTA($A165:$N165)=0,"",IF($B165="Yes",IFERROR($AC165/$V165,0),0))</f>
        <v/>
      </c>
      <c r="AE165" s="59">
        <f>IF(COUNTA($A165:$N165)=0,"",IF($B165="Yes",IFERROR($I165/$H165,0),0))</f>
        <v/>
      </c>
      <c r="AF165" s="38">
        <f>IF(COUNTA($A165:$N165)=0,"",IF($B165="Yes",IFERROR($I165/$Q165,0),0))</f>
        <v/>
      </c>
      <c r="AG165" s="39">
        <f>IF(COUNTA($A165:$N165)=0,"",IF($B165&lt;&gt;"Yes","Not Included",IF(OR($U165&gt;'Settings'!$B$14,$J165&gt;'Settings'!$B$17),"Review","Within Capacity")))</f>
        <v/>
      </c>
      <c r="AH165" s="39">
        <f>IF(COUNTA($A165:$N165)=0,"",IF($B165&lt;&gt;"Yes","Not Included",IF($AD165&gt;='Settings'!$B$15,"Meets Target","Below Target")))</f>
        <v/>
      </c>
      <c r="AI165" s="39">
        <f>IF(COUNTA($A165:$N165)=0,"",IF($B165&lt;&gt;"Yes","Exclude",IF($AJ165&lt;&gt;"OK","Complete Inputs",IF($AG165="Review","Review Capacity/Distance",IF($AH165="Below Target","Review Pricing/Costs",IF($AF165&lt;'Settings'!$B$16,"Build Density","Recommended"))))))</f>
        <v/>
      </c>
      <c r="AJ165" s="39">
        <f>IF(COUNTA($A165:$N165)=0,"",IF($B165&lt;&gt;"Yes","Not Required",IF(COUNTIF($A$6:$A$205,$A165)&gt;1,"Duplicate Area ID",IF(OR($A165="",$C165="",$D165="",$E165="",$F165="",$G165="",$H165&lt;=0,$I165&lt;=0,$J165&lt;=0,$K165&lt;0,$L165&lt;=0,$M165="",LEN($D165)&lt;&gt;5,IFERROR(VALUE($D165),-1)&lt;0),"Complete Inputs","OK"))))</f>
        <v/>
      </c>
    </row>
    <row r="166" ht="20" customHeight="1">
      <c r="A166" s="29" t="n"/>
      <c r="B166" s="29" t="n"/>
      <c r="C166" s="29" t="n"/>
      <c r="D166" s="30" t="n"/>
      <c r="E166" s="29" t="n"/>
      <c r="F166" s="29" t="n"/>
      <c r="G166" s="29" t="n"/>
      <c r="H166" s="31" t="n"/>
      <c r="I166" s="31" t="n"/>
      <c r="J166" s="57" t="n"/>
      <c r="K166" s="57" t="n"/>
      <c r="L166" s="58" t="n"/>
      <c r="M166" s="29" t="n"/>
      <c r="N166" s="34" t="n"/>
      <c r="O166" s="59">
        <f>IF(COUNTA($A166:$N166)=0,"",IF($B166="Yes",2*$J166*$H166,0))</f>
        <v/>
      </c>
      <c r="P166" s="59">
        <f>IF(COUNTA($A166:$N166)=0,"",IF($B166="Yes",MAX($I166-$H166,0)*$K166,0))</f>
        <v/>
      </c>
      <c r="Q166" s="59">
        <f>IF(COUNTA($A166:$N166)=0,"",IF($B166="Yes",$O166+$P166,0))</f>
        <v/>
      </c>
      <c r="R166" s="59">
        <f>IF(COUNTA($A166:$N166)=0,"",IF($B166="Yes",IFERROR($Q166/'Settings'!$B$7,0),0))</f>
        <v/>
      </c>
      <c r="S166" s="59">
        <f>IF(COUNTA($A166:$N166)=0,"",IF($B166="Yes",IFERROR($I166*'Settings'!$B$8/60,0),0))</f>
        <v/>
      </c>
      <c r="T166" s="59">
        <f>IF(COUNTA($A166:$N166)=0,"",IF($B166="Yes",$R166+$S166,0))</f>
        <v/>
      </c>
      <c r="U166" s="59">
        <f>IF(COUNTA($A166:$N166)=0,"",IF($B166="Yes",IFERROR($T166/$H166,0),0))</f>
        <v/>
      </c>
      <c r="V166" s="60">
        <f>IF(COUNTA($A166:$N166)=0,"",IF($B166="Yes",$I166*$L166,0))</f>
        <v/>
      </c>
      <c r="W166" s="59">
        <f>IF(COUNTA($A166:$N166)=0,"",IF($B166="Yes",IFERROR($Q166/'Settings'!$B$9,0),0))</f>
        <v/>
      </c>
      <c r="X166" s="60">
        <f>IF(COUNTA($A166:$N166)=0,"",IF($B166="Yes",$W166*'Settings'!$B$10,0))</f>
        <v/>
      </c>
      <c r="Y166" s="60">
        <f>IF(COUNTA($A166:$N166)=0,"",IF($B166="Yes",$Q166*'Settings'!$B$11,0))</f>
        <v/>
      </c>
      <c r="Z166" s="60">
        <f>IF(COUNTA($A166:$N166)=0,"",IF($B166="Yes",$T166*'Settings'!$B$12,0))</f>
        <v/>
      </c>
      <c r="AA166" s="60">
        <f>IF(COUNTA($A166:$N166)=0,"",IF($B166="Yes",$H166*'Settings'!$B$13,0))</f>
        <v/>
      </c>
      <c r="AB166" s="60">
        <f>IF(COUNTA($A166:$N166)=0,"",IF($B166="Yes",SUM($X166:$AA166),0))</f>
        <v/>
      </c>
      <c r="AC166" s="60">
        <f>IF(COUNTA($A166:$N166)=0,"",IF($B166="Yes",$V166-$AB166,0))</f>
        <v/>
      </c>
      <c r="AD166" s="61">
        <f>IF(COUNTA($A166:$N166)=0,"",IF($B166="Yes",IFERROR($AC166/$V166,0),0))</f>
        <v/>
      </c>
      <c r="AE166" s="59">
        <f>IF(COUNTA($A166:$N166)=0,"",IF($B166="Yes",IFERROR($I166/$H166,0),0))</f>
        <v/>
      </c>
      <c r="AF166" s="38">
        <f>IF(COUNTA($A166:$N166)=0,"",IF($B166="Yes",IFERROR($I166/$Q166,0),0))</f>
        <v/>
      </c>
      <c r="AG166" s="39">
        <f>IF(COUNTA($A166:$N166)=0,"",IF($B166&lt;&gt;"Yes","Not Included",IF(OR($U166&gt;'Settings'!$B$14,$J166&gt;'Settings'!$B$17),"Review","Within Capacity")))</f>
        <v/>
      </c>
      <c r="AH166" s="39">
        <f>IF(COUNTA($A166:$N166)=0,"",IF($B166&lt;&gt;"Yes","Not Included",IF($AD166&gt;='Settings'!$B$15,"Meets Target","Below Target")))</f>
        <v/>
      </c>
      <c r="AI166" s="39">
        <f>IF(COUNTA($A166:$N166)=0,"",IF($B166&lt;&gt;"Yes","Exclude",IF($AJ166&lt;&gt;"OK","Complete Inputs",IF($AG166="Review","Review Capacity/Distance",IF($AH166="Below Target","Review Pricing/Costs",IF($AF166&lt;'Settings'!$B$16,"Build Density","Recommended"))))))</f>
        <v/>
      </c>
      <c r="AJ166" s="39">
        <f>IF(COUNTA($A166:$N166)=0,"",IF($B166&lt;&gt;"Yes","Not Required",IF(COUNTIF($A$6:$A$205,$A166)&gt;1,"Duplicate Area ID",IF(OR($A166="",$C166="",$D166="",$E166="",$F166="",$G166="",$H166&lt;=0,$I166&lt;=0,$J166&lt;=0,$K166&lt;0,$L166&lt;=0,$M166="",LEN($D166)&lt;&gt;5,IFERROR(VALUE($D166),-1)&lt;0),"Complete Inputs","OK"))))</f>
        <v/>
      </c>
    </row>
    <row r="167" ht="20" customHeight="1">
      <c r="A167" s="29" t="n"/>
      <c r="B167" s="29" t="n"/>
      <c r="C167" s="29" t="n"/>
      <c r="D167" s="30" t="n"/>
      <c r="E167" s="29" t="n"/>
      <c r="F167" s="29" t="n"/>
      <c r="G167" s="29" t="n"/>
      <c r="H167" s="31" t="n"/>
      <c r="I167" s="31" t="n"/>
      <c r="J167" s="57" t="n"/>
      <c r="K167" s="57" t="n"/>
      <c r="L167" s="58" t="n"/>
      <c r="M167" s="29" t="n"/>
      <c r="N167" s="34" t="n"/>
      <c r="O167" s="59">
        <f>IF(COUNTA($A167:$N167)=0,"",IF($B167="Yes",2*$J167*$H167,0))</f>
        <v/>
      </c>
      <c r="P167" s="59">
        <f>IF(COUNTA($A167:$N167)=0,"",IF($B167="Yes",MAX($I167-$H167,0)*$K167,0))</f>
        <v/>
      </c>
      <c r="Q167" s="59">
        <f>IF(COUNTA($A167:$N167)=0,"",IF($B167="Yes",$O167+$P167,0))</f>
        <v/>
      </c>
      <c r="R167" s="59">
        <f>IF(COUNTA($A167:$N167)=0,"",IF($B167="Yes",IFERROR($Q167/'Settings'!$B$7,0),0))</f>
        <v/>
      </c>
      <c r="S167" s="59">
        <f>IF(COUNTA($A167:$N167)=0,"",IF($B167="Yes",IFERROR($I167*'Settings'!$B$8/60,0),0))</f>
        <v/>
      </c>
      <c r="T167" s="59">
        <f>IF(COUNTA($A167:$N167)=0,"",IF($B167="Yes",$R167+$S167,0))</f>
        <v/>
      </c>
      <c r="U167" s="59">
        <f>IF(COUNTA($A167:$N167)=0,"",IF($B167="Yes",IFERROR($T167/$H167,0),0))</f>
        <v/>
      </c>
      <c r="V167" s="60">
        <f>IF(COUNTA($A167:$N167)=0,"",IF($B167="Yes",$I167*$L167,0))</f>
        <v/>
      </c>
      <c r="W167" s="59">
        <f>IF(COUNTA($A167:$N167)=0,"",IF($B167="Yes",IFERROR($Q167/'Settings'!$B$9,0),0))</f>
        <v/>
      </c>
      <c r="X167" s="60">
        <f>IF(COUNTA($A167:$N167)=0,"",IF($B167="Yes",$W167*'Settings'!$B$10,0))</f>
        <v/>
      </c>
      <c r="Y167" s="60">
        <f>IF(COUNTA($A167:$N167)=0,"",IF($B167="Yes",$Q167*'Settings'!$B$11,0))</f>
        <v/>
      </c>
      <c r="Z167" s="60">
        <f>IF(COUNTA($A167:$N167)=0,"",IF($B167="Yes",$T167*'Settings'!$B$12,0))</f>
        <v/>
      </c>
      <c r="AA167" s="60">
        <f>IF(COUNTA($A167:$N167)=0,"",IF($B167="Yes",$H167*'Settings'!$B$13,0))</f>
        <v/>
      </c>
      <c r="AB167" s="60">
        <f>IF(COUNTA($A167:$N167)=0,"",IF($B167="Yes",SUM($X167:$AA167),0))</f>
        <v/>
      </c>
      <c r="AC167" s="60">
        <f>IF(COUNTA($A167:$N167)=0,"",IF($B167="Yes",$V167-$AB167,0))</f>
        <v/>
      </c>
      <c r="AD167" s="61">
        <f>IF(COUNTA($A167:$N167)=0,"",IF($B167="Yes",IFERROR($AC167/$V167,0),0))</f>
        <v/>
      </c>
      <c r="AE167" s="59">
        <f>IF(COUNTA($A167:$N167)=0,"",IF($B167="Yes",IFERROR($I167/$H167,0),0))</f>
        <v/>
      </c>
      <c r="AF167" s="38">
        <f>IF(COUNTA($A167:$N167)=0,"",IF($B167="Yes",IFERROR($I167/$Q167,0),0))</f>
        <v/>
      </c>
      <c r="AG167" s="39">
        <f>IF(COUNTA($A167:$N167)=0,"",IF($B167&lt;&gt;"Yes","Not Included",IF(OR($U167&gt;'Settings'!$B$14,$J167&gt;'Settings'!$B$17),"Review","Within Capacity")))</f>
        <v/>
      </c>
      <c r="AH167" s="39">
        <f>IF(COUNTA($A167:$N167)=0,"",IF($B167&lt;&gt;"Yes","Not Included",IF($AD167&gt;='Settings'!$B$15,"Meets Target","Below Target")))</f>
        <v/>
      </c>
      <c r="AI167" s="39">
        <f>IF(COUNTA($A167:$N167)=0,"",IF($B167&lt;&gt;"Yes","Exclude",IF($AJ167&lt;&gt;"OK","Complete Inputs",IF($AG167="Review","Review Capacity/Distance",IF($AH167="Below Target","Review Pricing/Costs",IF($AF167&lt;'Settings'!$B$16,"Build Density","Recommended"))))))</f>
        <v/>
      </c>
      <c r="AJ167" s="39">
        <f>IF(COUNTA($A167:$N167)=0,"",IF($B167&lt;&gt;"Yes","Not Required",IF(COUNTIF($A$6:$A$205,$A167)&gt;1,"Duplicate Area ID",IF(OR($A167="",$C167="",$D167="",$E167="",$F167="",$G167="",$H167&lt;=0,$I167&lt;=0,$J167&lt;=0,$K167&lt;0,$L167&lt;=0,$M167="",LEN($D167)&lt;&gt;5,IFERROR(VALUE($D167),-1)&lt;0),"Complete Inputs","OK"))))</f>
        <v/>
      </c>
    </row>
    <row r="168" ht="20" customHeight="1">
      <c r="A168" s="29" t="n"/>
      <c r="B168" s="29" t="n"/>
      <c r="C168" s="29" t="n"/>
      <c r="D168" s="30" t="n"/>
      <c r="E168" s="29" t="n"/>
      <c r="F168" s="29" t="n"/>
      <c r="G168" s="29" t="n"/>
      <c r="H168" s="31" t="n"/>
      <c r="I168" s="31" t="n"/>
      <c r="J168" s="57" t="n"/>
      <c r="K168" s="57" t="n"/>
      <c r="L168" s="58" t="n"/>
      <c r="M168" s="29" t="n"/>
      <c r="N168" s="34" t="n"/>
      <c r="O168" s="59">
        <f>IF(COUNTA($A168:$N168)=0,"",IF($B168="Yes",2*$J168*$H168,0))</f>
        <v/>
      </c>
      <c r="P168" s="59">
        <f>IF(COUNTA($A168:$N168)=0,"",IF($B168="Yes",MAX($I168-$H168,0)*$K168,0))</f>
        <v/>
      </c>
      <c r="Q168" s="59">
        <f>IF(COUNTA($A168:$N168)=0,"",IF($B168="Yes",$O168+$P168,0))</f>
        <v/>
      </c>
      <c r="R168" s="59">
        <f>IF(COUNTA($A168:$N168)=0,"",IF($B168="Yes",IFERROR($Q168/'Settings'!$B$7,0),0))</f>
        <v/>
      </c>
      <c r="S168" s="59">
        <f>IF(COUNTA($A168:$N168)=0,"",IF($B168="Yes",IFERROR($I168*'Settings'!$B$8/60,0),0))</f>
        <v/>
      </c>
      <c r="T168" s="59">
        <f>IF(COUNTA($A168:$N168)=0,"",IF($B168="Yes",$R168+$S168,0))</f>
        <v/>
      </c>
      <c r="U168" s="59">
        <f>IF(COUNTA($A168:$N168)=0,"",IF($B168="Yes",IFERROR($T168/$H168,0),0))</f>
        <v/>
      </c>
      <c r="V168" s="60">
        <f>IF(COUNTA($A168:$N168)=0,"",IF($B168="Yes",$I168*$L168,0))</f>
        <v/>
      </c>
      <c r="W168" s="59">
        <f>IF(COUNTA($A168:$N168)=0,"",IF($B168="Yes",IFERROR($Q168/'Settings'!$B$9,0),0))</f>
        <v/>
      </c>
      <c r="X168" s="60">
        <f>IF(COUNTA($A168:$N168)=0,"",IF($B168="Yes",$W168*'Settings'!$B$10,0))</f>
        <v/>
      </c>
      <c r="Y168" s="60">
        <f>IF(COUNTA($A168:$N168)=0,"",IF($B168="Yes",$Q168*'Settings'!$B$11,0))</f>
        <v/>
      </c>
      <c r="Z168" s="60">
        <f>IF(COUNTA($A168:$N168)=0,"",IF($B168="Yes",$T168*'Settings'!$B$12,0))</f>
        <v/>
      </c>
      <c r="AA168" s="60">
        <f>IF(COUNTA($A168:$N168)=0,"",IF($B168="Yes",$H168*'Settings'!$B$13,0))</f>
        <v/>
      </c>
      <c r="AB168" s="60">
        <f>IF(COUNTA($A168:$N168)=0,"",IF($B168="Yes",SUM($X168:$AA168),0))</f>
        <v/>
      </c>
      <c r="AC168" s="60">
        <f>IF(COUNTA($A168:$N168)=0,"",IF($B168="Yes",$V168-$AB168,0))</f>
        <v/>
      </c>
      <c r="AD168" s="61">
        <f>IF(COUNTA($A168:$N168)=0,"",IF($B168="Yes",IFERROR($AC168/$V168,0),0))</f>
        <v/>
      </c>
      <c r="AE168" s="59">
        <f>IF(COUNTA($A168:$N168)=0,"",IF($B168="Yes",IFERROR($I168/$H168,0),0))</f>
        <v/>
      </c>
      <c r="AF168" s="38">
        <f>IF(COUNTA($A168:$N168)=0,"",IF($B168="Yes",IFERROR($I168/$Q168,0),0))</f>
        <v/>
      </c>
      <c r="AG168" s="39">
        <f>IF(COUNTA($A168:$N168)=0,"",IF($B168&lt;&gt;"Yes","Not Included",IF(OR($U168&gt;'Settings'!$B$14,$J168&gt;'Settings'!$B$17),"Review","Within Capacity")))</f>
        <v/>
      </c>
      <c r="AH168" s="39">
        <f>IF(COUNTA($A168:$N168)=0,"",IF($B168&lt;&gt;"Yes","Not Included",IF($AD168&gt;='Settings'!$B$15,"Meets Target","Below Target")))</f>
        <v/>
      </c>
      <c r="AI168" s="39">
        <f>IF(COUNTA($A168:$N168)=0,"",IF($B168&lt;&gt;"Yes","Exclude",IF($AJ168&lt;&gt;"OK","Complete Inputs",IF($AG168="Review","Review Capacity/Distance",IF($AH168="Below Target","Review Pricing/Costs",IF($AF168&lt;'Settings'!$B$16,"Build Density","Recommended"))))))</f>
        <v/>
      </c>
      <c r="AJ168" s="39">
        <f>IF(COUNTA($A168:$N168)=0,"",IF($B168&lt;&gt;"Yes","Not Required",IF(COUNTIF($A$6:$A$205,$A168)&gt;1,"Duplicate Area ID",IF(OR($A168="",$C168="",$D168="",$E168="",$F168="",$G168="",$H168&lt;=0,$I168&lt;=0,$J168&lt;=0,$K168&lt;0,$L168&lt;=0,$M168="",LEN($D168)&lt;&gt;5,IFERROR(VALUE($D168),-1)&lt;0),"Complete Inputs","OK"))))</f>
        <v/>
      </c>
    </row>
    <row r="169" ht="20" customHeight="1">
      <c r="A169" s="29" t="n"/>
      <c r="B169" s="29" t="n"/>
      <c r="C169" s="29" t="n"/>
      <c r="D169" s="30" t="n"/>
      <c r="E169" s="29" t="n"/>
      <c r="F169" s="29" t="n"/>
      <c r="G169" s="29" t="n"/>
      <c r="H169" s="31" t="n"/>
      <c r="I169" s="31" t="n"/>
      <c r="J169" s="57" t="n"/>
      <c r="K169" s="57" t="n"/>
      <c r="L169" s="58" t="n"/>
      <c r="M169" s="29" t="n"/>
      <c r="N169" s="34" t="n"/>
      <c r="O169" s="59">
        <f>IF(COUNTA($A169:$N169)=0,"",IF($B169="Yes",2*$J169*$H169,0))</f>
        <v/>
      </c>
      <c r="P169" s="59">
        <f>IF(COUNTA($A169:$N169)=0,"",IF($B169="Yes",MAX($I169-$H169,0)*$K169,0))</f>
        <v/>
      </c>
      <c r="Q169" s="59">
        <f>IF(COUNTA($A169:$N169)=0,"",IF($B169="Yes",$O169+$P169,0))</f>
        <v/>
      </c>
      <c r="R169" s="59">
        <f>IF(COUNTA($A169:$N169)=0,"",IF($B169="Yes",IFERROR($Q169/'Settings'!$B$7,0),0))</f>
        <v/>
      </c>
      <c r="S169" s="59">
        <f>IF(COUNTA($A169:$N169)=0,"",IF($B169="Yes",IFERROR($I169*'Settings'!$B$8/60,0),0))</f>
        <v/>
      </c>
      <c r="T169" s="59">
        <f>IF(COUNTA($A169:$N169)=0,"",IF($B169="Yes",$R169+$S169,0))</f>
        <v/>
      </c>
      <c r="U169" s="59">
        <f>IF(COUNTA($A169:$N169)=0,"",IF($B169="Yes",IFERROR($T169/$H169,0),0))</f>
        <v/>
      </c>
      <c r="V169" s="60">
        <f>IF(COUNTA($A169:$N169)=0,"",IF($B169="Yes",$I169*$L169,0))</f>
        <v/>
      </c>
      <c r="W169" s="59">
        <f>IF(COUNTA($A169:$N169)=0,"",IF($B169="Yes",IFERROR($Q169/'Settings'!$B$9,0),0))</f>
        <v/>
      </c>
      <c r="X169" s="60">
        <f>IF(COUNTA($A169:$N169)=0,"",IF($B169="Yes",$W169*'Settings'!$B$10,0))</f>
        <v/>
      </c>
      <c r="Y169" s="60">
        <f>IF(COUNTA($A169:$N169)=0,"",IF($B169="Yes",$Q169*'Settings'!$B$11,0))</f>
        <v/>
      </c>
      <c r="Z169" s="60">
        <f>IF(COUNTA($A169:$N169)=0,"",IF($B169="Yes",$T169*'Settings'!$B$12,0))</f>
        <v/>
      </c>
      <c r="AA169" s="60">
        <f>IF(COUNTA($A169:$N169)=0,"",IF($B169="Yes",$H169*'Settings'!$B$13,0))</f>
        <v/>
      </c>
      <c r="AB169" s="60">
        <f>IF(COUNTA($A169:$N169)=0,"",IF($B169="Yes",SUM($X169:$AA169),0))</f>
        <v/>
      </c>
      <c r="AC169" s="60">
        <f>IF(COUNTA($A169:$N169)=0,"",IF($B169="Yes",$V169-$AB169,0))</f>
        <v/>
      </c>
      <c r="AD169" s="61">
        <f>IF(COUNTA($A169:$N169)=0,"",IF($B169="Yes",IFERROR($AC169/$V169,0),0))</f>
        <v/>
      </c>
      <c r="AE169" s="59">
        <f>IF(COUNTA($A169:$N169)=0,"",IF($B169="Yes",IFERROR($I169/$H169,0),0))</f>
        <v/>
      </c>
      <c r="AF169" s="38">
        <f>IF(COUNTA($A169:$N169)=0,"",IF($B169="Yes",IFERROR($I169/$Q169,0),0))</f>
        <v/>
      </c>
      <c r="AG169" s="39">
        <f>IF(COUNTA($A169:$N169)=0,"",IF($B169&lt;&gt;"Yes","Not Included",IF(OR($U169&gt;'Settings'!$B$14,$J169&gt;'Settings'!$B$17),"Review","Within Capacity")))</f>
        <v/>
      </c>
      <c r="AH169" s="39">
        <f>IF(COUNTA($A169:$N169)=0,"",IF($B169&lt;&gt;"Yes","Not Included",IF($AD169&gt;='Settings'!$B$15,"Meets Target","Below Target")))</f>
        <v/>
      </c>
      <c r="AI169" s="39">
        <f>IF(COUNTA($A169:$N169)=0,"",IF($B169&lt;&gt;"Yes","Exclude",IF($AJ169&lt;&gt;"OK","Complete Inputs",IF($AG169="Review","Review Capacity/Distance",IF($AH169="Below Target","Review Pricing/Costs",IF($AF169&lt;'Settings'!$B$16,"Build Density","Recommended"))))))</f>
        <v/>
      </c>
      <c r="AJ169" s="39">
        <f>IF(COUNTA($A169:$N169)=0,"",IF($B169&lt;&gt;"Yes","Not Required",IF(COUNTIF($A$6:$A$205,$A169)&gt;1,"Duplicate Area ID",IF(OR($A169="",$C169="",$D169="",$E169="",$F169="",$G169="",$H169&lt;=0,$I169&lt;=0,$J169&lt;=0,$K169&lt;0,$L169&lt;=0,$M169="",LEN($D169)&lt;&gt;5,IFERROR(VALUE($D169),-1)&lt;0),"Complete Inputs","OK"))))</f>
        <v/>
      </c>
    </row>
    <row r="170" ht="20" customHeight="1">
      <c r="A170" s="29" t="n"/>
      <c r="B170" s="29" t="n"/>
      <c r="C170" s="29" t="n"/>
      <c r="D170" s="30" t="n"/>
      <c r="E170" s="29" t="n"/>
      <c r="F170" s="29" t="n"/>
      <c r="G170" s="29" t="n"/>
      <c r="H170" s="31" t="n"/>
      <c r="I170" s="31" t="n"/>
      <c r="J170" s="57" t="n"/>
      <c r="K170" s="57" t="n"/>
      <c r="L170" s="58" t="n"/>
      <c r="M170" s="29" t="n"/>
      <c r="N170" s="34" t="n"/>
      <c r="O170" s="59">
        <f>IF(COUNTA($A170:$N170)=0,"",IF($B170="Yes",2*$J170*$H170,0))</f>
        <v/>
      </c>
      <c r="P170" s="59">
        <f>IF(COUNTA($A170:$N170)=0,"",IF($B170="Yes",MAX($I170-$H170,0)*$K170,0))</f>
        <v/>
      </c>
      <c r="Q170" s="59">
        <f>IF(COUNTA($A170:$N170)=0,"",IF($B170="Yes",$O170+$P170,0))</f>
        <v/>
      </c>
      <c r="R170" s="59">
        <f>IF(COUNTA($A170:$N170)=0,"",IF($B170="Yes",IFERROR($Q170/'Settings'!$B$7,0),0))</f>
        <v/>
      </c>
      <c r="S170" s="59">
        <f>IF(COUNTA($A170:$N170)=0,"",IF($B170="Yes",IFERROR($I170*'Settings'!$B$8/60,0),0))</f>
        <v/>
      </c>
      <c r="T170" s="59">
        <f>IF(COUNTA($A170:$N170)=0,"",IF($B170="Yes",$R170+$S170,0))</f>
        <v/>
      </c>
      <c r="U170" s="59">
        <f>IF(COUNTA($A170:$N170)=0,"",IF($B170="Yes",IFERROR($T170/$H170,0),0))</f>
        <v/>
      </c>
      <c r="V170" s="60">
        <f>IF(COUNTA($A170:$N170)=0,"",IF($B170="Yes",$I170*$L170,0))</f>
        <v/>
      </c>
      <c r="W170" s="59">
        <f>IF(COUNTA($A170:$N170)=0,"",IF($B170="Yes",IFERROR($Q170/'Settings'!$B$9,0),0))</f>
        <v/>
      </c>
      <c r="X170" s="60">
        <f>IF(COUNTA($A170:$N170)=0,"",IF($B170="Yes",$W170*'Settings'!$B$10,0))</f>
        <v/>
      </c>
      <c r="Y170" s="60">
        <f>IF(COUNTA($A170:$N170)=0,"",IF($B170="Yes",$Q170*'Settings'!$B$11,0))</f>
        <v/>
      </c>
      <c r="Z170" s="60">
        <f>IF(COUNTA($A170:$N170)=0,"",IF($B170="Yes",$T170*'Settings'!$B$12,0))</f>
        <v/>
      </c>
      <c r="AA170" s="60">
        <f>IF(COUNTA($A170:$N170)=0,"",IF($B170="Yes",$H170*'Settings'!$B$13,0))</f>
        <v/>
      </c>
      <c r="AB170" s="60">
        <f>IF(COUNTA($A170:$N170)=0,"",IF($B170="Yes",SUM($X170:$AA170),0))</f>
        <v/>
      </c>
      <c r="AC170" s="60">
        <f>IF(COUNTA($A170:$N170)=0,"",IF($B170="Yes",$V170-$AB170,0))</f>
        <v/>
      </c>
      <c r="AD170" s="61">
        <f>IF(COUNTA($A170:$N170)=0,"",IF($B170="Yes",IFERROR($AC170/$V170,0),0))</f>
        <v/>
      </c>
      <c r="AE170" s="59">
        <f>IF(COUNTA($A170:$N170)=0,"",IF($B170="Yes",IFERROR($I170/$H170,0),0))</f>
        <v/>
      </c>
      <c r="AF170" s="38">
        <f>IF(COUNTA($A170:$N170)=0,"",IF($B170="Yes",IFERROR($I170/$Q170,0),0))</f>
        <v/>
      </c>
      <c r="AG170" s="39">
        <f>IF(COUNTA($A170:$N170)=0,"",IF($B170&lt;&gt;"Yes","Not Included",IF(OR($U170&gt;'Settings'!$B$14,$J170&gt;'Settings'!$B$17),"Review","Within Capacity")))</f>
        <v/>
      </c>
      <c r="AH170" s="39">
        <f>IF(COUNTA($A170:$N170)=0,"",IF($B170&lt;&gt;"Yes","Not Included",IF($AD170&gt;='Settings'!$B$15,"Meets Target","Below Target")))</f>
        <v/>
      </c>
      <c r="AI170" s="39">
        <f>IF(COUNTA($A170:$N170)=0,"",IF($B170&lt;&gt;"Yes","Exclude",IF($AJ170&lt;&gt;"OK","Complete Inputs",IF($AG170="Review","Review Capacity/Distance",IF($AH170="Below Target","Review Pricing/Costs",IF($AF170&lt;'Settings'!$B$16,"Build Density","Recommended"))))))</f>
        <v/>
      </c>
      <c r="AJ170" s="39">
        <f>IF(COUNTA($A170:$N170)=0,"",IF($B170&lt;&gt;"Yes","Not Required",IF(COUNTIF($A$6:$A$205,$A170)&gt;1,"Duplicate Area ID",IF(OR($A170="",$C170="",$D170="",$E170="",$F170="",$G170="",$H170&lt;=0,$I170&lt;=0,$J170&lt;=0,$K170&lt;0,$L170&lt;=0,$M170="",LEN($D170)&lt;&gt;5,IFERROR(VALUE($D170),-1)&lt;0),"Complete Inputs","OK"))))</f>
        <v/>
      </c>
    </row>
    <row r="171" ht="20" customHeight="1">
      <c r="A171" s="29" t="n"/>
      <c r="B171" s="29" t="n"/>
      <c r="C171" s="29" t="n"/>
      <c r="D171" s="30" t="n"/>
      <c r="E171" s="29" t="n"/>
      <c r="F171" s="29" t="n"/>
      <c r="G171" s="29" t="n"/>
      <c r="H171" s="31" t="n"/>
      <c r="I171" s="31" t="n"/>
      <c r="J171" s="57" t="n"/>
      <c r="K171" s="57" t="n"/>
      <c r="L171" s="58" t="n"/>
      <c r="M171" s="29" t="n"/>
      <c r="N171" s="34" t="n"/>
      <c r="O171" s="59">
        <f>IF(COUNTA($A171:$N171)=0,"",IF($B171="Yes",2*$J171*$H171,0))</f>
        <v/>
      </c>
      <c r="P171" s="59">
        <f>IF(COUNTA($A171:$N171)=0,"",IF($B171="Yes",MAX($I171-$H171,0)*$K171,0))</f>
        <v/>
      </c>
      <c r="Q171" s="59">
        <f>IF(COUNTA($A171:$N171)=0,"",IF($B171="Yes",$O171+$P171,0))</f>
        <v/>
      </c>
      <c r="R171" s="59">
        <f>IF(COUNTA($A171:$N171)=0,"",IF($B171="Yes",IFERROR($Q171/'Settings'!$B$7,0),0))</f>
        <v/>
      </c>
      <c r="S171" s="59">
        <f>IF(COUNTA($A171:$N171)=0,"",IF($B171="Yes",IFERROR($I171*'Settings'!$B$8/60,0),0))</f>
        <v/>
      </c>
      <c r="T171" s="59">
        <f>IF(COUNTA($A171:$N171)=0,"",IF($B171="Yes",$R171+$S171,0))</f>
        <v/>
      </c>
      <c r="U171" s="59">
        <f>IF(COUNTA($A171:$N171)=0,"",IF($B171="Yes",IFERROR($T171/$H171,0),0))</f>
        <v/>
      </c>
      <c r="V171" s="60">
        <f>IF(COUNTA($A171:$N171)=0,"",IF($B171="Yes",$I171*$L171,0))</f>
        <v/>
      </c>
      <c r="W171" s="59">
        <f>IF(COUNTA($A171:$N171)=0,"",IF($B171="Yes",IFERROR($Q171/'Settings'!$B$9,0),0))</f>
        <v/>
      </c>
      <c r="X171" s="60">
        <f>IF(COUNTA($A171:$N171)=0,"",IF($B171="Yes",$W171*'Settings'!$B$10,0))</f>
        <v/>
      </c>
      <c r="Y171" s="60">
        <f>IF(COUNTA($A171:$N171)=0,"",IF($B171="Yes",$Q171*'Settings'!$B$11,0))</f>
        <v/>
      </c>
      <c r="Z171" s="60">
        <f>IF(COUNTA($A171:$N171)=0,"",IF($B171="Yes",$T171*'Settings'!$B$12,0))</f>
        <v/>
      </c>
      <c r="AA171" s="60">
        <f>IF(COUNTA($A171:$N171)=0,"",IF($B171="Yes",$H171*'Settings'!$B$13,0))</f>
        <v/>
      </c>
      <c r="AB171" s="60">
        <f>IF(COUNTA($A171:$N171)=0,"",IF($B171="Yes",SUM($X171:$AA171),0))</f>
        <v/>
      </c>
      <c r="AC171" s="60">
        <f>IF(COUNTA($A171:$N171)=0,"",IF($B171="Yes",$V171-$AB171,0))</f>
        <v/>
      </c>
      <c r="AD171" s="61">
        <f>IF(COUNTA($A171:$N171)=0,"",IF($B171="Yes",IFERROR($AC171/$V171,0),0))</f>
        <v/>
      </c>
      <c r="AE171" s="59">
        <f>IF(COUNTA($A171:$N171)=0,"",IF($B171="Yes",IFERROR($I171/$H171,0),0))</f>
        <v/>
      </c>
      <c r="AF171" s="38">
        <f>IF(COUNTA($A171:$N171)=0,"",IF($B171="Yes",IFERROR($I171/$Q171,0),0))</f>
        <v/>
      </c>
      <c r="AG171" s="39">
        <f>IF(COUNTA($A171:$N171)=0,"",IF($B171&lt;&gt;"Yes","Not Included",IF(OR($U171&gt;'Settings'!$B$14,$J171&gt;'Settings'!$B$17),"Review","Within Capacity")))</f>
        <v/>
      </c>
      <c r="AH171" s="39">
        <f>IF(COUNTA($A171:$N171)=0,"",IF($B171&lt;&gt;"Yes","Not Included",IF($AD171&gt;='Settings'!$B$15,"Meets Target","Below Target")))</f>
        <v/>
      </c>
      <c r="AI171" s="39">
        <f>IF(COUNTA($A171:$N171)=0,"",IF($B171&lt;&gt;"Yes","Exclude",IF($AJ171&lt;&gt;"OK","Complete Inputs",IF($AG171="Review","Review Capacity/Distance",IF($AH171="Below Target","Review Pricing/Costs",IF($AF171&lt;'Settings'!$B$16,"Build Density","Recommended"))))))</f>
        <v/>
      </c>
      <c r="AJ171" s="39">
        <f>IF(COUNTA($A171:$N171)=0,"",IF($B171&lt;&gt;"Yes","Not Required",IF(COUNTIF($A$6:$A$205,$A171)&gt;1,"Duplicate Area ID",IF(OR($A171="",$C171="",$D171="",$E171="",$F171="",$G171="",$H171&lt;=0,$I171&lt;=0,$J171&lt;=0,$K171&lt;0,$L171&lt;=0,$M171="",LEN($D171)&lt;&gt;5,IFERROR(VALUE($D171),-1)&lt;0),"Complete Inputs","OK"))))</f>
        <v/>
      </c>
    </row>
    <row r="172" ht="20" customHeight="1">
      <c r="A172" s="29" t="n"/>
      <c r="B172" s="29" t="n"/>
      <c r="C172" s="29" t="n"/>
      <c r="D172" s="30" t="n"/>
      <c r="E172" s="29" t="n"/>
      <c r="F172" s="29" t="n"/>
      <c r="G172" s="29" t="n"/>
      <c r="H172" s="31" t="n"/>
      <c r="I172" s="31" t="n"/>
      <c r="J172" s="57" t="n"/>
      <c r="K172" s="57" t="n"/>
      <c r="L172" s="58" t="n"/>
      <c r="M172" s="29" t="n"/>
      <c r="N172" s="34" t="n"/>
      <c r="O172" s="59">
        <f>IF(COUNTA($A172:$N172)=0,"",IF($B172="Yes",2*$J172*$H172,0))</f>
        <v/>
      </c>
      <c r="P172" s="59">
        <f>IF(COUNTA($A172:$N172)=0,"",IF($B172="Yes",MAX($I172-$H172,0)*$K172,0))</f>
        <v/>
      </c>
      <c r="Q172" s="59">
        <f>IF(COUNTA($A172:$N172)=0,"",IF($B172="Yes",$O172+$P172,0))</f>
        <v/>
      </c>
      <c r="R172" s="59">
        <f>IF(COUNTA($A172:$N172)=0,"",IF($B172="Yes",IFERROR($Q172/'Settings'!$B$7,0),0))</f>
        <v/>
      </c>
      <c r="S172" s="59">
        <f>IF(COUNTA($A172:$N172)=0,"",IF($B172="Yes",IFERROR($I172*'Settings'!$B$8/60,0),0))</f>
        <v/>
      </c>
      <c r="T172" s="59">
        <f>IF(COUNTA($A172:$N172)=0,"",IF($B172="Yes",$R172+$S172,0))</f>
        <v/>
      </c>
      <c r="U172" s="59">
        <f>IF(COUNTA($A172:$N172)=0,"",IF($B172="Yes",IFERROR($T172/$H172,0),0))</f>
        <v/>
      </c>
      <c r="V172" s="60">
        <f>IF(COUNTA($A172:$N172)=0,"",IF($B172="Yes",$I172*$L172,0))</f>
        <v/>
      </c>
      <c r="W172" s="59">
        <f>IF(COUNTA($A172:$N172)=0,"",IF($B172="Yes",IFERROR($Q172/'Settings'!$B$9,0),0))</f>
        <v/>
      </c>
      <c r="X172" s="60">
        <f>IF(COUNTA($A172:$N172)=0,"",IF($B172="Yes",$W172*'Settings'!$B$10,0))</f>
        <v/>
      </c>
      <c r="Y172" s="60">
        <f>IF(COUNTA($A172:$N172)=0,"",IF($B172="Yes",$Q172*'Settings'!$B$11,0))</f>
        <v/>
      </c>
      <c r="Z172" s="60">
        <f>IF(COUNTA($A172:$N172)=0,"",IF($B172="Yes",$T172*'Settings'!$B$12,0))</f>
        <v/>
      </c>
      <c r="AA172" s="60">
        <f>IF(COUNTA($A172:$N172)=0,"",IF($B172="Yes",$H172*'Settings'!$B$13,0))</f>
        <v/>
      </c>
      <c r="AB172" s="60">
        <f>IF(COUNTA($A172:$N172)=0,"",IF($B172="Yes",SUM($X172:$AA172),0))</f>
        <v/>
      </c>
      <c r="AC172" s="60">
        <f>IF(COUNTA($A172:$N172)=0,"",IF($B172="Yes",$V172-$AB172,0))</f>
        <v/>
      </c>
      <c r="AD172" s="61">
        <f>IF(COUNTA($A172:$N172)=0,"",IF($B172="Yes",IFERROR($AC172/$V172,0),0))</f>
        <v/>
      </c>
      <c r="AE172" s="59">
        <f>IF(COUNTA($A172:$N172)=0,"",IF($B172="Yes",IFERROR($I172/$H172,0),0))</f>
        <v/>
      </c>
      <c r="AF172" s="38">
        <f>IF(COUNTA($A172:$N172)=0,"",IF($B172="Yes",IFERROR($I172/$Q172,0),0))</f>
        <v/>
      </c>
      <c r="AG172" s="39">
        <f>IF(COUNTA($A172:$N172)=0,"",IF($B172&lt;&gt;"Yes","Not Included",IF(OR($U172&gt;'Settings'!$B$14,$J172&gt;'Settings'!$B$17),"Review","Within Capacity")))</f>
        <v/>
      </c>
      <c r="AH172" s="39">
        <f>IF(COUNTA($A172:$N172)=0,"",IF($B172&lt;&gt;"Yes","Not Included",IF($AD172&gt;='Settings'!$B$15,"Meets Target","Below Target")))</f>
        <v/>
      </c>
      <c r="AI172" s="39">
        <f>IF(COUNTA($A172:$N172)=0,"",IF($B172&lt;&gt;"Yes","Exclude",IF($AJ172&lt;&gt;"OK","Complete Inputs",IF($AG172="Review","Review Capacity/Distance",IF($AH172="Below Target","Review Pricing/Costs",IF($AF172&lt;'Settings'!$B$16,"Build Density","Recommended"))))))</f>
        <v/>
      </c>
      <c r="AJ172" s="39">
        <f>IF(COUNTA($A172:$N172)=0,"",IF($B172&lt;&gt;"Yes","Not Required",IF(COUNTIF($A$6:$A$205,$A172)&gt;1,"Duplicate Area ID",IF(OR($A172="",$C172="",$D172="",$E172="",$F172="",$G172="",$H172&lt;=0,$I172&lt;=0,$J172&lt;=0,$K172&lt;0,$L172&lt;=0,$M172="",LEN($D172)&lt;&gt;5,IFERROR(VALUE($D172),-1)&lt;0),"Complete Inputs","OK"))))</f>
        <v/>
      </c>
    </row>
    <row r="173" ht="20" customHeight="1">
      <c r="A173" s="29" t="n"/>
      <c r="B173" s="29" t="n"/>
      <c r="C173" s="29" t="n"/>
      <c r="D173" s="30" t="n"/>
      <c r="E173" s="29" t="n"/>
      <c r="F173" s="29" t="n"/>
      <c r="G173" s="29" t="n"/>
      <c r="H173" s="31" t="n"/>
      <c r="I173" s="31" t="n"/>
      <c r="J173" s="57" t="n"/>
      <c r="K173" s="57" t="n"/>
      <c r="L173" s="58" t="n"/>
      <c r="M173" s="29" t="n"/>
      <c r="N173" s="34" t="n"/>
      <c r="O173" s="59">
        <f>IF(COUNTA($A173:$N173)=0,"",IF($B173="Yes",2*$J173*$H173,0))</f>
        <v/>
      </c>
      <c r="P173" s="59">
        <f>IF(COUNTA($A173:$N173)=0,"",IF($B173="Yes",MAX($I173-$H173,0)*$K173,0))</f>
        <v/>
      </c>
      <c r="Q173" s="59">
        <f>IF(COUNTA($A173:$N173)=0,"",IF($B173="Yes",$O173+$P173,0))</f>
        <v/>
      </c>
      <c r="R173" s="59">
        <f>IF(COUNTA($A173:$N173)=0,"",IF($B173="Yes",IFERROR($Q173/'Settings'!$B$7,0),0))</f>
        <v/>
      </c>
      <c r="S173" s="59">
        <f>IF(COUNTA($A173:$N173)=0,"",IF($B173="Yes",IFERROR($I173*'Settings'!$B$8/60,0),0))</f>
        <v/>
      </c>
      <c r="T173" s="59">
        <f>IF(COUNTA($A173:$N173)=0,"",IF($B173="Yes",$R173+$S173,0))</f>
        <v/>
      </c>
      <c r="U173" s="59">
        <f>IF(COUNTA($A173:$N173)=0,"",IF($B173="Yes",IFERROR($T173/$H173,0),0))</f>
        <v/>
      </c>
      <c r="V173" s="60">
        <f>IF(COUNTA($A173:$N173)=0,"",IF($B173="Yes",$I173*$L173,0))</f>
        <v/>
      </c>
      <c r="W173" s="59">
        <f>IF(COUNTA($A173:$N173)=0,"",IF($B173="Yes",IFERROR($Q173/'Settings'!$B$9,0),0))</f>
        <v/>
      </c>
      <c r="X173" s="60">
        <f>IF(COUNTA($A173:$N173)=0,"",IF($B173="Yes",$W173*'Settings'!$B$10,0))</f>
        <v/>
      </c>
      <c r="Y173" s="60">
        <f>IF(COUNTA($A173:$N173)=0,"",IF($B173="Yes",$Q173*'Settings'!$B$11,0))</f>
        <v/>
      </c>
      <c r="Z173" s="60">
        <f>IF(COUNTA($A173:$N173)=0,"",IF($B173="Yes",$T173*'Settings'!$B$12,0))</f>
        <v/>
      </c>
      <c r="AA173" s="60">
        <f>IF(COUNTA($A173:$N173)=0,"",IF($B173="Yes",$H173*'Settings'!$B$13,0))</f>
        <v/>
      </c>
      <c r="AB173" s="60">
        <f>IF(COUNTA($A173:$N173)=0,"",IF($B173="Yes",SUM($X173:$AA173),0))</f>
        <v/>
      </c>
      <c r="AC173" s="60">
        <f>IF(COUNTA($A173:$N173)=0,"",IF($B173="Yes",$V173-$AB173,0))</f>
        <v/>
      </c>
      <c r="AD173" s="61">
        <f>IF(COUNTA($A173:$N173)=0,"",IF($B173="Yes",IFERROR($AC173/$V173,0),0))</f>
        <v/>
      </c>
      <c r="AE173" s="59">
        <f>IF(COUNTA($A173:$N173)=0,"",IF($B173="Yes",IFERROR($I173/$H173,0),0))</f>
        <v/>
      </c>
      <c r="AF173" s="38">
        <f>IF(COUNTA($A173:$N173)=0,"",IF($B173="Yes",IFERROR($I173/$Q173,0),0))</f>
        <v/>
      </c>
      <c r="AG173" s="39">
        <f>IF(COUNTA($A173:$N173)=0,"",IF($B173&lt;&gt;"Yes","Not Included",IF(OR($U173&gt;'Settings'!$B$14,$J173&gt;'Settings'!$B$17),"Review","Within Capacity")))</f>
        <v/>
      </c>
      <c r="AH173" s="39">
        <f>IF(COUNTA($A173:$N173)=0,"",IF($B173&lt;&gt;"Yes","Not Included",IF($AD173&gt;='Settings'!$B$15,"Meets Target","Below Target")))</f>
        <v/>
      </c>
      <c r="AI173" s="39">
        <f>IF(COUNTA($A173:$N173)=0,"",IF($B173&lt;&gt;"Yes","Exclude",IF($AJ173&lt;&gt;"OK","Complete Inputs",IF($AG173="Review","Review Capacity/Distance",IF($AH173="Below Target","Review Pricing/Costs",IF($AF173&lt;'Settings'!$B$16,"Build Density","Recommended"))))))</f>
        <v/>
      </c>
      <c r="AJ173" s="39">
        <f>IF(COUNTA($A173:$N173)=0,"",IF($B173&lt;&gt;"Yes","Not Required",IF(COUNTIF($A$6:$A$205,$A173)&gt;1,"Duplicate Area ID",IF(OR($A173="",$C173="",$D173="",$E173="",$F173="",$G173="",$H173&lt;=0,$I173&lt;=0,$J173&lt;=0,$K173&lt;0,$L173&lt;=0,$M173="",LEN($D173)&lt;&gt;5,IFERROR(VALUE($D173),-1)&lt;0),"Complete Inputs","OK"))))</f>
        <v/>
      </c>
    </row>
    <row r="174" ht="20" customHeight="1">
      <c r="A174" s="29" t="n"/>
      <c r="B174" s="29" t="n"/>
      <c r="C174" s="29" t="n"/>
      <c r="D174" s="30" t="n"/>
      <c r="E174" s="29" t="n"/>
      <c r="F174" s="29" t="n"/>
      <c r="G174" s="29" t="n"/>
      <c r="H174" s="31" t="n"/>
      <c r="I174" s="31" t="n"/>
      <c r="J174" s="57" t="n"/>
      <c r="K174" s="57" t="n"/>
      <c r="L174" s="58" t="n"/>
      <c r="M174" s="29" t="n"/>
      <c r="N174" s="34" t="n"/>
      <c r="O174" s="59">
        <f>IF(COUNTA($A174:$N174)=0,"",IF($B174="Yes",2*$J174*$H174,0))</f>
        <v/>
      </c>
      <c r="P174" s="59">
        <f>IF(COUNTA($A174:$N174)=0,"",IF($B174="Yes",MAX($I174-$H174,0)*$K174,0))</f>
        <v/>
      </c>
      <c r="Q174" s="59">
        <f>IF(COUNTA($A174:$N174)=0,"",IF($B174="Yes",$O174+$P174,0))</f>
        <v/>
      </c>
      <c r="R174" s="59">
        <f>IF(COUNTA($A174:$N174)=0,"",IF($B174="Yes",IFERROR($Q174/'Settings'!$B$7,0),0))</f>
        <v/>
      </c>
      <c r="S174" s="59">
        <f>IF(COUNTA($A174:$N174)=0,"",IF($B174="Yes",IFERROR($I174*'Settings'!$B$8/60,0),0))</f>
        <v/>
      </c>
      <c r="T174" s="59">
        <f>IF(COUNTA($A174:$N174)=0,"",IF($B174="Yes",$R174+$S174,0))</f>
        <v/>
      </c>
      <c r="U174" s="59">
        <f>IF(COUNTA($A174:$N174)=0,"",IF($B174="Yes",IFERROR($T174/$H174,0),0))</f>
        <v/>
      </c>
      <c r="V174" s="60">
        <f>IF(COUNTA($A174:$N174)=0,"",IF($B174="Yes",$I174*$L174,0))</f>
        <v/>
      </c>
      <c r="W174" s="59">
        <f>IF(COUNTA($A174:$N174)=0,"",IF($B174="Yes",IFERROR($Q174/'Settings'!$B$9,0),0))</f>
        <v/>
      </c>
      <c r="X174" s="60">
        <f>IF(COUNTA($A174:$N174)=0,"",IF($B174="Yes",$W174*'Settings'!$B$10,0))</f>
        <v/>
      </c>
      <c r="Y174" s="60">
        <f>IF(COUNTA($A174:$N174)=0,"",IF($B174="Yes",$Q174*'Settings'!$B$11,0))</f>
        <v/>
      </c>
      <c r="Z174" s="60">
        <f>IF(COUNTA($A174:$N174)=0,"",IF($B174="Yes",$T174*'Settings'!$B$12,0))</f>
        <v/>
      </c>
      <c r="AA174" s="60">
        <f>IF(COUNTA($A174:$N174)=0,"",IF($B174="Yes",$H174*'Settings'!$B$13,0))</f>
        <v/>
      </c>
      <c r="AB174" s="60">
        <f>IF(COUNTA($A174:$N174)=0,"",IF($B174="Yes",SUM($X174:$AA174),0))</f>
        <v/>
      </c>
      <c r="AC174" s="60">
        <f>IF(COUNTA($A174:$N174)=0,"",IF($B174="Yes",$V174-$AB174,0))</f>
        <v/>
      </c>
      <c r="AD174" s="61">
        <f>IF(COUNTA($A174:$N174)=0,"",IF($B174="Yes",IFERROR($AC174/$V174,0),0))</f>
        <v/>
      </c>
      <c r="AE174" s="59">
        <f>IF(COUNTA($A174:$N174)=0,"",IF($B174="Yes",IFERROR($I174/$H174,0),0))</f>
        <v/>
      </c>
      <c r="AF174" s="38">
        <f>IF(COUNTA($A174:$N174)=0,"",IF($B174="Yes",IFERROR($I174/$Q174,0),0))</f>
        <v/>
      </c>
      <c r="AG174" s="39">
        <f>IF(COUNTA($A174:$N174)=0,"",IF($B174&lt;&gt;"Yes","Not Included",IF(OR($U174&gt;'Settings'!$B$14,$J174&gt;'Settings'!$B$17),"Review","Within Capacity")))</f>
        <v/>
      </c>
      <c r="AH174" s="39">
        <f>IF(COUNTA($A174:$N174)=0,"",IF($B174&lt;&gt;"Yes","Not Included",IF($AD174&gt;='Settings'!$B$15,"Meets Target","Below Target")))</f>
        <v/>
      </c>
      <c r="AI174" s="39">
        <f>IF(COUNTA($A174:$N174)=0,"",IF($B174&lt;&gt;"Yes","Exclude",IF($AJ174&lt;&gt;"OK","Complete Inputs",IF($AG174="Review","Review Capacity/Distance",IF($AH174="Below Target","Review Pricing/Costs",IF($AF174&lt;'Settings'!$B$16,"Build Density","Recommended"))))))</f>
        <v/>
      </c>
      <c r="AJ174" s="39">
        <f>IF(COUNTA($A174:$N174)=0,"",IF($B174&lt;&gt;"Yes","Not Required",IF(COUNTIF($A$6:$A$205,$A174)&gt;1,"Duplicate Area ID",IF(OR($A174="",$C174="",$D174="",$E174="",$F174="",$G174="",$H174&lt;=0,$I174&lt;=0,$J174&lt;=0,$K174&lt;0,$L174&lt;=0,$M174="",LEN($D174)&lt;&gt;5,IFERROR(VALUE($D174),-1)&lt;0),"Complete Inputs","OK"))))</f>
        <v/>
      </c>
    </row>
    <row r="175" ht="20" customHeight="1">
      <c r="A175" s="29" t="n"/>
      <c r="B175" s="29" t="n"/>
      <c r="C175" s="29" t="n"/>
      <c r="D175" s="30" t="n"/>
      <c r="E175" s="29" t="n"/>
      <c r="F175" s="29" t="n"/>
      <c r="G175" s="29" t="n"/>
      <c r="H175" s="31" t="n"/>
      <c r="I175" s="31" t="n"/>
      <c r="J175" s="57" t="n"/>
      <c r="K175" s="57" t="n"/>
      <c r="L175" s="58" t="n"/>
      <c r="M175" s="29" t="n"/>
      <c r="N175" s="34" t="n"/>
      <c r="O175" s="59">
        <f>IF(COUNTA($A175:$N175)=0,"",IF($B175="Yes",2*$J175*$H175,0))</f>
        <v/>
      </c>
      <c r="P175" s="59">
        <f>IF(COUNTA($A175:$N175)=0,"",IF($B175="Yes",MAX($I175-$H175,0)*$K175,0))</f>
        <v/>
      </c>
      <c r="Q175" s="59">
        <f>IF(COUNTA($A175:$N175)=0,"",IF($B175="Yes",$O175+$P175,0))</f>
        <v/>
      </c>
      <c r="R175" s="59">
        <f>IF(COUNTA($A175:$N175)=0,"",IF($B175="Yes",IFERROR($Q175/'Settings'!$B$7,0),0))</f>
        <v/>
      </c>
      <c r="S175" s="59">
        <f>IF(COUNTA($A175:$N175)=0,"",IF($B175="Yes",IFERROR($I175*'Settings'!$B$8/60,0),0))</f>
        <v/>
      </c>
      <c r="T175" s="59">
        <f>IF(COUNTA($A175:$N175)=0,"",IF($B175="Yes",$R175+$S175,0))</f>
        <v/>
      </c>
      <c r="U175" s="59">
        <f>IF(COUNTA($A175:$N175)=0,"",IF($B175="Yes",IFERROR($T175/$H175,0),0))</f>
        <v/>
      </c>
      <c r="V175" s="60">
        <f>IF(COUNTA($A175:$N175)=0,"",IF($B175="Yes",$I175*$L175,0))</f>
        <v/>
      </c>
      <c r="W175" s="59">
        <f>IF(COUNTA($A175:$N175)=0,"",IF($B175="Yes",IFERROR($Q175/'Settings'!$B$9,0),0))</f>
        <v/>
      </c>
      <c r="X175" s="60">
        <f>IF(COUNTA($A175:$N175)=0,"",IF($B175="Yes",$W175*'Settings'!$B$10,0))</f>
        <v/>
      </c>
      <c r="Y175" s="60">
        <f>IF(COUNTA($A175:$N175)=0,"",IF($B175="Yes",$Q175*'Settings'!$B$11,0))</f>
        <v/>
      </c>
      <c r="Z175" s="60">
        <f>IF(COUNTA($A175:$N175)=0,"",IF($B175="Yes",$T175*'Settings'!$B$12,0))</f>
        <v/>
      </c>
      <c r="AA175" s="60">
        <f>IF(COUNTA($A175:$N175)=0,"",IF($B175="Yes",$H175*'Settings'!$B$13,0))</f>
        <v/>
      </c>
      <c r="AB175" s="60">
        <f>IF(COUNTA($A175:$N175)=0,"",IF($B175="Yes",SUM($X175:$AA175),0))</f>
        <v/>
      </c>
      <c r="AC175" s="60">
        <f>IF(COUNTA($A175:$N175)=0,"",IF($B175="Yes",$V175-$AB175,0))</f>
        <v/>
      </c>
      <c r="AD175" s="61">
        <f>IF(COUNTA($A175:$N175)=0,"",IF($B175="Yes",IFERROR($AC175/$V175,0),0))</f>
        <v/>
      </c>
      <c r="AE175" s="59">
        <f>IF(COUNTA($A175:$N175)=0,"",IF($B175="Yes",IFERROR($I175/$H175,0),0))</f>
        <v/>
      </c>
      <c r="AF175" s="38">
        <f>IF(COUNTA($A175:$N175)=0,"",IF($B175="Yes",IFERROR($I175/$Q175,0),0))</f>
        <v/>
      </c>
      <c r="AG175" s="39">
        <f>IF(COUNTA($A175:$N175)=0,"",IF($B175&lt;&gt;"Yes","Not Included",IF(OR($U175&gt;'Settings'!$B$14,$J175&gt;'Settings'!$B$17),"Review","Within Capacity")))</f>
        <v/>
      </c>
      <c r="AH175" s="39">
        <f>IF(COUNTA($A175:$N175)=0,"",IF($B175&lt;&gt;"Yes","Not Included",IF($AD175&gt;='Settings'!$B$15,"Meets Target","Below Target")))</f>
        <v/>
      </c>
      <c r="AI175" s="39">
        <f>IF(COUNTA($A175:$N175)=0,"",IF($B175&lt;&gt;"Yes","Exclude",IF($AJ175&lt;&gt;"OK","Complete Inputs",IF($AG175="Review","Review Capacity/Distance",IF($AH175="Below Target","Review Pricing/Costs",IF($AF175&lt;'Settings'!$B$16,"Build Density","Recommended"))))))</f>
        <v/>
      </c>
      <c r="AJ175" s="39">
        <f>IF(COUNTA($A175:$N175)=0,"",IF($B175&lt;&gt;"Yes","Not Required",IF(COUNTIF($A$6:$A$205,$A175)&gt;1,"Duplicate Area ID",IF(OR($A175="",$C175="",$D175="",$E175="",$F175="",$G175="",$H175&lt;=0,$I175&lt;=0,$J175&lt;=0,$K175&lt;0,$L175&lt;=0,$M175="",LEN($D175)&lt;&gt;5,IFERROR(VALUE($D175),-1)&lt;0),"Complete Inputs","OK"))))</f>
        <v/>
      </c>
    </row>
    <row r="176" ht="20" customHeight="1">
      <c r="A176" s="29" t="n"/>
      <c r="B176" s="29" t="n"/>
      <c r="C176" s="29" t="n"/>
      <c r="D176" s="30" t="n"/>
      <c r="E176" s="29" t="n"/>
      <c r="F176" s="29" t="n"/>
      <c r="G176" s="29" t="n"/>
      <c r="H176" s="31" t="n"/>
      <c r="I176" s="31" t="n"/>
      <c r="J176" s="57" t="n"/>
      <c r="K176" s="57" t="n"/>
      <c r="L176" s="58" t="n"/>
      <c r="M176" s="29" t="n"/>
      <c r="N176" s="34" t="n"/>
      <c r="O176" s="59">
        <f>IF(COUNTA($A176:$N176)=0,"",IF($B176="Yes",2*$J176*$H176,0))</f>
        <v/>
      </c>
      <c r="P176" s="59">
        <f>IF(COUNTA($A176:$N176)=0,"",IF($B176="Yes",MAX($I176-$H176,0)*$K176,0))</f>
        <v/>
      </c>
      <c r="Q176" s="59">
        <f>IF(COUNTA($A176:$N176)=0,"",IF($B176="Yes",$O176+$P176,0))</f>
        <v/>
      </c>
      <c r="R176" s="59">
        <f>IF(COUNTA($A176:$N176)=0,"",IF($B176="Yes",IFERROR($Q176/'Settings'!$B$7,0),0))</f>
        <v/>
      </c>
      <c r="S176" s="59">
        <f>IF(COUNTA($A176:$N176)=0,"",IF($B176="Yes",IFERROR($I176*'Settings'!$B$8/60,0),0))</f>
        <v/>
      </c>
      <c r="T176" s="59">
        <f>IF(COUNTA($A176:$N176)=0,"",IF($B176="Yes",$R176+$S176,0))</f>
        <v/>
      </c>
      <c r="U176" s="59">
        <f>IF(COUNTA($A176:$N176)=0,"",IF($B176="Yes",IFERROR($T176/$H176,0),0))</f>
        <v/>
      </c>
      <c r="V176" s="60">
        <f>IF(COUNTA($A176:$N176)=0,"",IF($B176="Yes",$I176*$L176,0))</f>
        <v/>
      </c>
      <c r="W176" s="59">
        <f>IF(COUNTA($A176:$N176)=0,"",IF($B176="Yes",IFERROR($Q176/'Settings'!$B$9,0),0))</f>
        <v/>
      </c>
      <c r="X176" s="60">
        <f>IF(COUNTA($A176:$N176)=0,"",IF($B176="Yes",$W176*'Settings'!$B$10,0))</f>
        <v/>
      </c>
      <c r="Y176" s="60">
        <f>IF(COUNTA($A176:$N176)=0,"",IF($B176="Yes",$Q176*'Settings'!$B$11,0))</f>
        <v/>
      </c>
      <c r="Z176" s="60">
        <f>IF(COUNTA($A176:$N176)=0,"",IF($B176="Yes",$T176*'Settings'!$B$12,0))</f>
        <v/>
      </c>
      <c r="AA176" s="60">
        <f>IF(COUNTA($A176:$N176)=0,"",IF($B176="Yes",$H176*'Settings'!$B$13,0))</f>
        <v/>
      </c>
      <c r="AB176" s="60">
        <f>IF(COUNTA($A176:$N176)=0,"",IF($B176="Yes",SUM($X176:$AA176),0))</f>
        <v/>
      </c>
      <c r="AC176" s="60">
        <f>IF(COUNTA($A176:$N176)=0,"",IF($B176="Yes",$V176-$AB176,0))</f>
        <v/>
      </c>
      <c r="AD176" s="61">
        <f>IF(COUNTA($A176:$N176)=0,"",IF($B176="Yes",IFERROR($AC176/$V176,0),0))</f>
        <v/>
      </c>
      <c r="AE176" s="59">
        <f>IF(COUNTA($A176:$N176)=0,"",IF($B176="Yes",IFERROR($I176/$H176,0),0))</f>
        <v/>
      </c>
      <c r="AF176" s="38">
        <f>IF(COUNTA($A176:$N176)=0,"",IF($B176="Yes",IFERROR($I176/$Q176,0),0))</f>
        <v/>
      </c>
      <c r="AG176" s="39">
        <f>IF(COUNTA($A176:$N176)=0,"",IF($B176&lt;&gt;"Yes","Not Included",IF(OR($U176&gt;'Settings'!$B$14,$J176&gt;'Settings'!$B$17),"Review","Within Capacity")))</f>
        <v/>
      </c>
      <c r="AH176" s="39">
        <f>IF(COUNTA($A176:$N176)=0,"",IF($B176&lt;&gt;"Yes","Not Included",IF($AD176&gt;='Settings'!$B$15,"Meets Target","Below Target")))</f>
        <v/>
      </c>
      <c r="AI176" s="39">
        <f>IF(COUNTA($A176:$N176)=0,"",IF($B176&lt;&gt;"Yes","Exclude",IF($AJ176&lt;&gt;"OK","Complete Inputs",IF($AG176="Review","Review Capacity/Distance",IF($AH176="Below Target","Review Pricing/Costs",IF($AF176&lt;'Settings'!$B$16,"Build Density","Recommended"))))))</f>
        <v/>
      </c>
      <c r="AJ176" s="39">
        <f>IF(COUNTA($A176:$N176)=0,"",IF($B176&lt;&gt;"Yes","Not Required",IF(COUNTIF($A$6:$A$205,$A176)&gt;1,"Duplicate Area ID",IF(OR($A176="",$C176="",$D176="",$E176="",$F176="",$G176="",$H176&lt;=0,$I176&lt;=0,$J176&lt;=0,$K176&lt;0,$L176&lt;=0,$M176="",LEN($D176)&lt;&gt;5,IFERROR(VALUE($D176),-1)&lt;0),"Complete Inputs","OK"))))</f>
        <v/>
      </c>
    </row>
    <row r="177" ht="20" customHeight="1">
      <c r="A177" s="29" t="n"/>
      <c r="B177" s="29" t="n"/>
      <c r="C177" s="29" t="n"/>
      <c r="D177" s="30" t="n"/>
      <c r="E177" s="29" t="n"/>
      <c r="F177" s="29" t="n"/>
      <c r="G177" s="29" t="n"/>
      <c r="H177" s="31" t="n"/>
      <c r="I177" s="31" t="n"/>
      <c r="J177" s="57" t="n"/>
      <c r="K177" s="57" t="n"/>
      <c r="L177" s="58" t="n"/>
      <c r="M177" s="29" t="n"/>
      <c r="N177" s="34" t="n"/>
      <c r="O177" s="59">
        <f>IF(COUNTA($A177:$N177)=0,"",IF($B177="Yes",2*$J177*$H177,0))</f>
        <v/>
      </c>
      <c r="P177" s="59">
        <f>IF(COUNTA($A177:$N177)=0,"",IF($B177="Yes",MAX($I177-$H177,0)*$K177,0))</f>
        <v/>
      </c>
      <c r="Q177" s="59">
        <f>IF(COUNTA($A177:$N177)=0,"",IF($B177="Yes",$O177+$P177,0))</f>
        <v/>
      </c>
      <c r="R177" s="59">
        <f>IF(COUNTA($A177:$N177)=0,"",IF($B177="Yes",IFERROR($Q177/'Settings'!$B$7,0),0))</f>
        <v/>
      </c>
      <c r="S177" s="59">
        <f>IF(COUNTA($A177:$N177)=0,"",IF($B177="Yes",IFERROR($I177*'Settings'!$B$8/60,0),0))</f>
        <v/>
      </c>
      <c r="T177" s="59">
        <f>IF(COUNTA($A177:$N177)=0,"",IF($B177="Yes",$R177+$S177,0))</f>
        <v/>
      </c>
      <c r="U177" s="59">
        <f>IF(COUNTA($A177:$N177)=0,"",IF($B177="Yes",IFERROR($T177/$H177,0),0))</f>
        <v/>
      </c>
      <c r="V177" s="60">
        <f>IF(COUNTA($A177:$N177)=0,"",IF($B177="Yes",$I177*$L177,0))</f>
        <v/>
      </c>
      <c r="W177" s="59">
        <f>IF(COUNTA($A177:$N177)=0,"",IF($B177="Yes",IFERROR($Q177/'Settings'!$B$9,0),0))</f>
        <v/>
      </c>
      <c r="X177" s="60">
        <f>IF(COUNTA($A177:$N177)=0,"",IF($B177="Yes",$W177*'Settings'!$B$10,0))</f>
        <v/>
      </c>
      <c r="Y177" s="60">
        <f>IF(COUNTA($A177:$N177)=0,"",IF($B177="Yes",$Q177*'Settings'!$B$11,0))</f>
        <v/>
      </c>
      <c r="Z177" s="60">
        <f>IF(COUNTA($A177:$N177)=0,"",IF($B177="Yes",$T177*'Settings'!$B$12,0))</f>
        <v/>
      </c>
      <c r="AA177" s="60">
        <f>IF(COUNTA($A177:$N177)=0,"",IF($B177="Yes",$H177*'Settings'!$B$13,0))</f>
        <v/>
      </c>
      <c r="AB177" s="60">
        <f>IF(COUNTA($A177:$N177)=0,"",IF($B177="Yes",SUM($X177:$AA177),0))</f>
        <v/>
      </c>
      <c r="AC177" s="60">
        <f>IF(COUNTA($A177:$N177)=0,"",IF($B177="Yes",$V177-$AB177,0))</f>
        <v/>
      </c>
      <c r="AD177" s="61">
        <f>IF(COUNTA($A177:$N177)=0,"",IF($B177="Yes",IFERROR($AC177/$V177,0),0))</f>
        <v/>
      </c>
      <c r="AE177" s="59">
        <f>IF(COUNTA($A177:$N177)=0,"",IF($B177="Yes",IFERROR($I177/$H177,0),0))</f>
        <v/>
      </c>
      <c r="AF177" s="38">
        <f>IF(COUNTA($A177:$N177)=0,"",IF($B177="Yes",IFERROR($I177/$Q177,0),0))</f>
        <v/>
      </c>
      <c r="AG177" s="39">
        <f>IF(COUNTA($A177:$N177)=0,"",IF($B177&lt;&gt;"Yes","Not Included",IF(OR($U177&gt;'Settings'!$B$14,$J177&gt;'Settings'!$B$17),"Review","Within Capacity")))</f>
        <v/>
      </c>
      <c r="AH177" s="39">
        <f>IF(COUNTA($A177:$N177)=0,"",IF($B177&lt;&gt;"Yes","Not Included",IF($AD177&gt;='Settings'!$B$15,"Meets Target","Below Target")))</f>
        <v/>
      </c>
      <c r="AI177" s="39">
        <f>IF(COUNTA($A177:$N177)=0,"",IF($B177&lt;&gt;"Yes","Exclude",IF($AJ177&lt;&gt;"OK","Complete Inputs",IF($AG177="Review","Review Capacity/Distance",IF($AH177="Below Target","Review Pricing/Costs",IF($AF177&lt;'Settings'!$B$16,"Build Density","Recommended"))))))</f>
        <v/>
      </c>
      <c r="AJ177" s="39">
        <f>IF(COUNTA($A177:$N177)=0,"",IF($B177&lt;&gt;"Yes","Not Required",IF(COUNTIF($A$6:$A$205,$A177)&gt;1,"Duplicate Area ID",IF(OR($A177="",$C177="",$D177="",$E177="",$F177="",$G177="",$H177&lt;=0,$I177&lt;=0,$J177&lt;=0,$K177&lt;0,$L177&lt;=0,$M177="",LEN($D177)&lt;&gt;5,IFERROR(VALUE($D177),-1)&lt;0),"Complete Inputs","OK"))))</f>
        <v/>
      </c>
    </row>
    <row r="178" ht="20" customHeight="1">
      <c r="A178" s="29" t="n"/>
      <c r="B178" s="29" t="n"/>
      <c r="C178" s="29" t="n"/>
      <c r="D178" s="30" t="n"/>
      <c r="E178" s="29" t="n"/>
      <c r="F178" s="29" t="n"/>
      <c r="G178" s="29" t="n"/>
      <c r="H178" s="31" t="n"/>
      <c r="I178" s="31" t="n"/>
      <c r="J178" s="57" t="n"/>
      <c r="K178" s="57" t="n"/>
      <c r="L178" s="58" t="n"/>
      <c r="M178" s="29" t="n"/>
      <c r="N178" s="34" t="n"/>
      <c r="O178" s="59">
        <f>IF(COUNTA($A178:$N178)=0,"",IF($B178="Yes",2*$J178*$H178,0))</f>
        <v/>
      </c>
      <c r="P178" s="59">
        <f>IF(COUNTA($A178:$N178)=0,"",IF($B178="Yes",MAX($I178-$H178,0)*$K178,0))</f>
        <v/>
      </c>
      <c r="Q178" s="59">
        <f>IF(COUNTA($A178:$N178)=0,"",IF($B178="Yes",$O178+$P178,0))</f>
        <v/>
      </c>
      <c r="R178" s="59">
        <f>IF(COUNTA($A178:$N178)=0,"",IF($B178="Yes",IFERROR($Q178/'Settings'!$B$7,0),0))</f>
        <v/>
      </c>
      <c r="S178" s="59">
        <f>IF(COUNTA($A178:$N178)=0,"",IF($B178="Yes",IFERROR($I178*'Settings'!$B$8/60,0),0))</f>
        <v/>
      </c>
      <c r="T178" s="59">
        <f>IF(COUNTA($A178:$N178)=0,"",IF($B178="Yes",$R178+$S178,0))</f>
        <v/>
      </c>
      <c r="U178" s="59">
        <f>IF(COUNTA($A178:$N178)=0,"",IF($B178="Yes",IFERROR($T178/$H178,0),0))</f>
        <v/>
      </c>
      <c r="V178" s="60">
        <f>IF(COUNTA($A178:$N178)=0,"",IF($B178="Yes",$I178*$L178,0))</f>
        <v/>
      </c>
      <c r="W178" s="59">
        <f>IF(COUNTA($A178:$N178)=0,"",IF($B178="Yes",IFERROR($Q178/'Settings'!$B$9,0),0))</f>
        <v/>
      </c>
      <c r="X178" s="60">
        <f>IF(COUNTA($A178:$N178)=0,"",IF($B178="Yes",$W178*'Settings'!$B$10,0))</f>
        <v/>
      </c>
      <c r="Y178" s="60">
        <f>IF(COUNTA($A178:$N178)=0,"",IF($B178="Yes",$Q178*'Settings'!$B$11,0))</f>
        <v/>
      </c>
      <c r="Z178" s="60">
        <f>IF(COUNTA($A178:$N178)=0,"",IF($B178="Yes",$T178*'Settings'!$B$12,0))</f>
        <v/>
      </c>
      <c r="AA178" s="60">
        <f>IF(COUNTA($A178:$N178)=0,"",IF($B178="Yes",$H178*'Settings'!$B$13,0))</f>
        <v/>
      </c>
      <c r="AB178" s="60">
        <f>IF(COUNTA($A178:$N178)=0,"",IF($B178="Yes",SUM($X178:$AA178),0))</f>
        <v/>
      </c>
      <c r="AC178" s="60">
        <f>IF(COUNTA($A178:$N178)=0,"",IF($B178="Yes",$V178-$AB178,0))</f>
        <v/>
      </c>
      <c r="AD178" s="61">
        <f>IF(COUNTA($A178:$N178)=0,"",IF($B178="Yes",IFERROR($AC178/$V178,0),0))</f>
        <v/>
      </c>
      <c r="AE178" s="59">
        <f>IF(COUNTA($A178:$N178)=0,"",IF($B178="Yes",IFERROR($I178/$H178,0),0))</f>
        <v/>
      </c>
      <c r="AF178" s="38">
        <f>IF(COUNTA($A178:$N178)=0,"",IF($B178="Yes",IFERROR($I178/$Q178,0),0))</f>
        <v/>
      </c>
      <c r="AG178" s="39">
        <f>IF(COUNTA($A178:$N178)=0,"",IF($B178&lt;&gt;"Yes","Not Included",IF(OR($U178&gt;'Settings'!$B$14,$J178&gt;'Settings'!$B$17),"Review","Within Capacity")))</f>
        <v/>
      </c>
      <c r="AH178" s="39">
        <f>IF(COUNTA($A178:$N178)=0,"",IF($B178&lt;&gt;"Yes","Not Included",IF($AD178&gt;='Settings'!$B$15,"Meets Target","Below Target")))</f>
        <v/>
      </c>
      <c r="AI178" s="39">
        <f>IF(COUNTA($A178:$N178)=0,"",IF($B178&lt;&gt;"Yes","Exclude",IF($AJ178&lt;&gt;"OK","Complete Inputs",IF($AG178="Review","Review Capacity/Distance",IF($AH178="Below Target","Review Pricing/Costs",IF($AF178&lt;'Settings'!$B$16,"Build Density","Recommended"))))))</f>
        <v/>
      </c>
      <c r="AJ178" s="39">
        <f>IF(COUNTA($A178:$N178)=0,"",IF($B178&lt;&gt;"Yes","Not Required",IF(COUNTIF($A$6:$A$205,$A178)&gt;1,"Duplicate Area ID",IF(OR($A178="",$C178="",$D178="",$E178="",$F178="",$G178="",$H178&lt;=0,$I178&lt;=0,$J178&lt;=0,$K178&lt;0,$L178&lt;=0,$M178="",LEN($D178)&lt;&gt;5,IFERROR(VALUE($D178),-1)&lt;0),"Complete Inputs","OK"))))</f>
        <v/>
      </c>
    </row>
    <row r="179" ht="20" customHeight="1">
      <c r="A179" s="29" t="n"/>
      <c r="B179" s="29" t="n"/>
      <c r="C179" s="29" t="n"/>
      <c r="D179" s="30" t="n"/>
      <c r="E179" s="29" t="n"/>
      <c r="F179" s="29" t="n"/>
      <c r="G179" s="29" t="n"/>
      <c r="H179" s="31" t="n"/>
      <c r="I179" s="31" t="n"/>
      <c r="J179" s="57" t="n"/>
      <c r="K179" s="57" t="n"/>
      <c r="L179" s="58" t="n"/>
      <c r="M179" s="29" t="n"/>
      <c r="N179" s="34" t="n"/>
      <c r="O179" s="59">
        <f>IF(COUNTA($A179:$N179)=0,"",IF($B179="Yes",2*$J179*$H179,0))</f>
        <v/>
      </c>
      <c r="P179" s="59">
        <f>IF(COUNTA($A179:$N179)=0,"",IF($B179="Yes",MAX($I179-$H179,0)*$K179,0))</f>
        <v/>
      </c>
      <c r="Q179" s="59">
        <f>IF(COUNTA($A179:$N179)=0,"",IF($B179="Yes",$O179+$P179,0))</f>
        <v/>
      </c>
      <c r="R179" s="59">
        <f>IF(COUNTA($A179:$N179)=0,"",IF($B179="Yes",IFERROR($Q179/'Settings'!$B$7,0),0))</f>
        <v/>
      </c>
      <c r="S179" s="59">
        <f>IF(COUNTA($A179:$N179)=0,"",IF($B179="Yes",IFERROR($I179*'Settings'!$B$8/60,0),0))</f>
        <v/>
      </c>
      <c r="T179" s="59">
        <f>IF(COUNTA($A179:$N179)=0,"",IF($B179="Yes",$R179+$S179,0))</f>
        <v/>
      </c>
      <c r="U179" s="59">
        <f>IF(COUNTA($A179:$N179)=0,"",IF($B179="Yes",IFERROR($T179/$H179,0),0))</f>
        <v/>
      </c>
      <c r="V179" s="60">
        <f>IF(COUNTA($A179:$N179)=0,"",IF($B179="Yes",$I179*$L179,0))</f>
        <v/>
      </c>
      <c r="W179" s="59">
        <f>IF(COUNTA($A179:$N179)=0,"",IF($B179="Yes",IFERROR($Q179/'Settings'!$B$9,0),0))</f>
        <v/>
      </c>
      <c r="X179" s="60">
        <f>IF(COUNTA($A179:$N179)=0,"",IF($B179="Yes",$W179*'Settings'!$B$10,0))</f>
        <v/>
      </c>
      <c r="Y179" s="60">
        <f>IF(COUNTA($A179:$N179)=0,"",IF($B179="Yes",$Q179*'Settings'!$B$11,0))</f>
        <v/>
      </c>
      <c r="Z179" s="60">
        <f>IF(COUNTA($A179:$N179)=0,"",IF($B179="Yes",$T179*'Settings'!$B$12,0))</f>
        <v/>
      </c>
      <c r="AA179" s="60">
        <f>IF(COUNTA($A179:$N179)=0,"",IF($B179="Yes",$H179*'Settings'!$B$13,0))</f>
        <v/>
      </c>
      <c r="AB179" s="60">
        <f>IF(COUNTA($A179:$N179)=0,"",IF($B179="Yes",SUM($X179:$AA179),0))</f>
        <v/>
      </c>
      <c r="AC179" s="60">
        <f>IF(COUNTA($A179:$N179)=0,"",IF($B179="Yes",$V179-$AB179,0))</f>
        <v/>
      </c>
      <c r="AD179" s="61">
        <f>IF(COUNTA($A179:$N179)=0,"",IF($B179="Yes",IFERROR($AC179/$V179,0),0))</f>
        <v/>
      </c>
      <c r="AE179" s="59">
        <f>IF(COUNTA($A179:$N179)=0,"",IF($B179="Yes",IFERROR($I179/$H179,0),0))</f>
        <v/>
      </c>
      <c r="AF179" s="38">
        <f>IF(COUNTA($A179:$N179)=0,"",IF($B179="Yes",IFERROR($I179/$Q179,0),0))</f>
        <v/>
      </c>
      <c r="AG179" s="39">
        <f>IF(COUNTA($A179:$N179)=0,"",IF($B179&lt;&gt;"Yes","Not Included",IF(OR($U179&gt;'Settings'!$B$14,$J179&gt;'Settings'!$B$17),"Review","Within Capacity")))</f>
        <v/>
      </c>
      <c r="AH179" s="39">
        <f>IF(COUNTA($A179:$N179)=0,"",IF($B179&lt;&gt;"Yes","Not Included",IF($AD179&gt;='Settings'!$B$15,"Meets Target","Below Target")))</f>
        <v/>
      </c>
      <c r="AI179" s="39">
        <f>IF(COUNTA($A179:$N179)=0,"",IF($B179&lt;&gt;"Yes","Exclude",IF($AJ179&lt;&gt;"OK","Complete Inputs",IF($AG179="Review","Review Capacity/Distance",IF($AH179="Below Target","Review Pricing/Costs",IF($AF179&lt;'Settings'!$B$16,"Build Density","Recommended"))))))</f>
        <v/>
      </c>
      <c r="AJ179" s="39">
        <f>IF(COUNTA($A179:$N179)=0,"",IF($B179&lt;&gt;"Yes","Not Required",IF(COUNTIF($A$6:$A$205,$A179)&gt;1,"Duplicate Area ID",IF(OR($A179="",$C179="",$D179="",$E179="",$F179="",$G179="",$H179&lt;=0,$I179&lt;=0,$J179&lt;=0,$K179&lt;0,$L179&lt;=0,$M179="",LEN($D179)&lt;&gt;5,IFERROR(VALUE($D179),-1)&lt;0),"Complete Inputs","OK"))))</f>
        <v/>
      </c>
    </row>
    <row r="180" ht="20" customHeight="1">
      <c r="A180" s="29" t="n"/>
      <c r="B180" s="29" t="n"/>
      <c r="C180" s="29" t="n"/>
      <c r="D180" s="30" t="n"/>
      <c r="E180" s="29" t="n"/>
      <c r="F180" s="29" t="n"/>
      <c r="G180" s="29" t="n"/>
      <c r="H180" s="31" t="n"/>
      <c r="I180" s="31" t="n"/>
      <c r="J180" s="57" t="n"/>
      <c r="K180" s="57" t="n"/>
      <c r="L180" s="58" t="n"/>
      <c r="M180" s="29" t="n"/>
      <c r="N180" s="34" t="n"/>
      <c r="O180" s="59">
        <f>IF(COUNTA($A180:$N180)=0,"",IF($B180="Yes",2*$J180*$H180,0))</f>
        <v/>
      </c>
      <c r="P180" s="59">
        <f>IF(COUNTA($A180:$N180)=0,"",IF($B180="Yes",MAX($I180-$H180,0)*$K180,0))</f>
        <v/>
      </c>
      <c r="Q180" s="59">
        <f>IF(COUNTA($A180:$N180)=0,"",IF($B180="Yes",$O180+$P180,0))</f>
        <v/>
      </c>
      <c r="R180" s="59">
        <f>IF(COUNTA($A180:$N180)=0,"",IF($B180="Yes",IFERROR($Q180/'Settings'!$B$7,0),0))</f>
        <v/>
      </c>
      <c r="S180" s="59">
        <f>IF(COUNTA($A180:$N180)=0,"",IF($B180="Yes",IFERROR($I180*'Settings'!$B$8/60,0),0))</f>
        <v/>
      </c>
      <c r="T180" s="59">
        <f>IF(COUNTA($A180:$N180)=0,"",IF($B180="Yes",$R180+$S180,0))</f>
        <v/>
      </c>
      <c r="U180" s="59">
        <f>IF(COUNTA($A180:$N180)=0,"",IF($B180="Yes",IFERROR($T180/$H180,0),0))</f>
        <v/>
      </c>
      <c r="V180" s="60">
        <f>IF(COUNTA($A180:$N180)=0,"",IF($B180="Yes",$I180*$L180,0))</f>
        <v/>
      </c>
      <c r="W180" s="59">
        <f>IF(COUNTA($A180:$N180)=0,"",IF($B180="Yes",IFERROR($Q180/'Settings'!$B$9,0),0))</f>
        <v/>
      </c>
      <c r="X180" s="60">
        <f>IF(COUNTA($A180:$N180)=0,"",IF($B180="Yes",$W180*'Settings'!$B$10,0))</f>
        <v/>
      </c>
      <c r="Y180" s="60">
        <f>IF(COUNTA($A180:$N180)=0,"",IF($B180="Yes",$Q180*'Settings'!$B$11,0))</f>
        <v/>
      </c>
      <c r="Z180" s="60">
        <f>IF(COUNTA($A180:$N180)=0,"",IF($B180="Yes",$T180*'Settings'!$B$12,0))</f>
        <v/>
      </c>
      <c r="AA180" s="60">
        <f>IF(COUNTA($A180:$N180)=0,"",IF($B180="Yes",$H180*'Settings'!$B$13,0))</f>
        <v/>
      </c>
      <c r="AB180" s="60">
        <f>IF(COUNTA($A180:$N180)=0,"",IF($B180="Yes",SUM($X180:$AA180),0))</f>
        <v/>
      </c>
      <c r="AC180" s="60">
        <f>IF(COUNTA($A180:$N180)=0,"",IF($B180="Yes",$V180-$AB180,0))</f>
        <v/>
      </c>
      <c r="AD180" s="61">
        <f>IF(COUNTA($A180:$N180)=0,"",IF($B180="Yes",IFERROR($AC180/$V180,0),0))</f>
        <v/>
      </c>
      <c r="AE180" s="59">
        <f>IF(COUNTA($A180:$N180)=0,"",IF($B180="Yes",IFERROR($I180/$H180,0),0))</f>
        <v/>
      </c>
      <c r="AF180" s="38">
        <f>IF(COUNTA($A180:$N180)=0,"",IF($B180="Yes",IFERROR($I180/$Q180,0),0))</f>
        <v/>
      </c>
      <c r="AG180" s="39">
        <f>IF(COUNTA($A180:$N180)=0,"",IF($B180&lt;&gt;"Yes","Not Included",IF(OR($U180&gt;'Settings'!$B$14,$J180&gt;'Settings'!$B$17),"Review","Within Capacity")))</f>
        <v/>
      </c>
      <c r="AH180" s="39">
        <f>IF(COUNTA($A180:$N180)=0,"",IF($B180&lt;&gt;"Yes","Not Included",IF($AD180&gt;='Settings'!$B$15,"Meets Target","Below Target")))</f>
        <v/>
      </c>
      <c r="AI180" s="39">
        <f>IF(COUNTA($A180:$N180)=0,"",IF($B180&lt;&gt;"Yes","Exclude",IF($AJ180&lt;&gt;"OK","Complete Inputs",IF($AG180="Review","Review Capacity/Distance",IF($AH180="Below Target","Review Pricing/Costs",IF($AF180&lt;'Settings'!$B$16,"Build Density","Recommended"))))))</f>
        <v/>
      </c>
      <c r="AJ180" s="39">
        <f>IF(COUNTA($A180:$N180)=0,"",IF($B180&lt;&gt;"Yes","Not Required",IF(COUNTIF($A$6:$A$205,$A180)&gt;1,"Duplicate Area ID",IF(OR($A180="",$C180="",$D180="",$E180="",$F180="",$G180="",$H180&lt;=0,$I180&lt;=0,$J180&lt;=0,$K180&lt;0,$L180&lt;=0,$M180="",LEN($D180)&lt;&gt;5,IFERROR(VALUE($D180),-1)&lt;0),"Complete Inputs","OK"))))</f>
        <v/>
      </c>
    </row>
    <row r="181" ht="20" customHeight="1">
      <c r="A181" s="29" t="n"/>
      <c r="B181" s="29" t="n"/>
      <c r="C181" s="29" t="n"/>
      <c r="D181" s="30" t="n"/>
      <c r="E181" s="29" t="n"/>
      <c r="F181" s="29" t="n"/>
      <c r="G181" s="29" t="n"/>
      <c r="H181" s="31" t="n"/>
      <c r="I181" s="31" t="n"/>
      <c r="J181" s="57" t="n"/>
      <c r="K181" s="57" t="n"/>
      <c r="L181" s="58" t="n"/>
      <c r="M181" s="29" t="n"/>
      <c r="N181" s="34" t="n"/>
      <c r="O181" s="59">
        <f>IF(COUNTA($A181:$N181)=0,"",IF($B181="Yes",2*$J181*$H181,0))</f>
        <v/>
      </c>
      <c r="P181" s="59">
        <f>IF(COUNTA($A181:$N181)=0,"",IF($B181="Yes",MAX($I181-$H181,0)*$K181,0))</f>
        <v/>
      </c>
      <c r="Q181" s="59">
        <f>IF(COUNTA($A181:$N181)=0,"",IF($B181="Yes",$O181+$P181,0))</f>
        <v/>
      </c>
      <c r="R181" s="59">
        <f>IF(COUNTA($A181:$N181)=0,"",IF($B181="Yes",IFERROR($Q181/'Settings'!$B$7,0),0))</f>
        <v/>
      </c>
      <c r="S181" s="59">
        <f>IF(COUNTA($A181:$N181)=0,"",IF($B181="Yes",IFERROR($I181*'Settings'!$B$8/60,0),0))</f>
        <v/>
      </c>
      <c r="T181" s="59">
        <f>IF(COUNTA($A181:$N181)=0,"",IF($B181="Yes",$R181+$S181,0))</f>
        <v/>
      </c>
      <c r="U181" s="59">
        <f>IF(COUNTA($A181:$N181)=0,"",IF($B181="Yes",IFERROR($T181/$H181,0),0))</f>
        <v/>
      </c>
      <c r="V181" s="60">
        <f>IF(COUNTA($A181:$N181)=0,"",IF($B181="Yes",$I181*$L181,0))</f>
        <v/>
      </c>
      <c r="W181" s="59">
        <f>IF(COUNTA($A181:$N181)=0,"",IF($B181="Yes",IFERROR($Q181/'Settings'!$B$9,0),0))</f>
        <v/>
      </c>
      <c r="X181" s="60">
        <f>IF(COUNTA($A181:$N181)=0,"",IF($B181="Yes",$W181*'Settings'!$B$10,0))</f>
        <v/>
      </c>
      <c r="Y181" s="60">
        <f>IF(COUNTA($A181:$N181)=0,"",IF($B181="Yes",$Q181*'Settings'!$B$11,0))</f>
        <v/>
      </c>
      <c r="Z181" s="60">
        <f>IF(COUNTA($A181:$N181)=0,"",IF($B181="Yes",$T181*'Settings'!$B$12,0))</f>
        <v/>
      </c>
      <c r="AA181" s="60">
        <f>IF(COUNTA($A181:$N181)=0,"",IF($B181="Yes",$H181*'Settings'!$B$13,0))</f>
        <v/>
      </c>
      <c r="AB181" s="60">
        <f>IF(COUNTA($A181:$N181)=0,"",IF($B181="Yes",SUM($X181:$AA181),0))</f>
        <v/>
      </c>
      <c r="AC181" s="60">
        <f>IF(COUNTA($A181:$N181)=0,"",IF($B181="Yes",$V181-$AB181,0))</f>
        <v/>
      </c>
      <c r="AD181" s="61">
        <f>IF(COUNTA($A181:$N181)=0,"",IF($B181="Yes",IFERROR($AC181/$V181,0),0))</f>
        <v/>
      </c>
      <c r="AE181" s="59">
        <f>IF(COUNTA($A181:$N181)=0,"",IF($B181="Yes",IFERROR($I181/$H181,0),0))</f>
        <v/>
      </c>
      <c r="AF181" s="38">
        <f>IF(COUNTA($A181:$N181)=0,"",IF($B181="Yes",IFERROR($I181/$Q181,0),0))</f>
        <v/>
      </c>
      <c r="AG181" s="39">
        <f>IF(COUNTA($A181:$N181)=0,"",IF($B181&lt;&gt;"Yes","Not Included",IF(OR($U181&gt;'Settings'!$B$14,$J181&gt;'Settings'!$B$17),"Review","Within Capacity")))</f>
        <v/>
      </c>
      <c r="AH181" s="39">
        <f>IF(COUNTA($A181:$N181)=0,"",IF($B181&lt;&gt;"Yes","Not Included",IF($AD181&gt;='Settings'!$B$15,"Meets Target","Below Target")))</f>
        <v/>
      </c>
      <c r="AI181" s="39">
        <f>IF(COUNTA($A181:$N181)=0,"",IF($B181&lt;&gt;"Yes","Exclude",IF($AJ181&lt;&gt;"OK","Complete Inputs",IF($AG181="Review","Review Capacity/Distance",IF($AH181="Below Target","Review Pricing/Costs",IF($AF181&lt;'Settings'!$B$16,"Build Density","Recommended"))))))</f>
        <v/>
      </c>
      <c r="AJ181" s="39">
        <f>IF(COUNTA($A181:$N181)=0,"",IF($B181&lt;&gt;"Yes","Not Required",IF(COUNTIF($A$6:$A$205,$A181)&gt;1,"Duplicate Area ID",IF(OR($A181="",$C181="",$D181="",$E181="",$F181="",$G181="",$H181&lt;=0,$I181&lt;=0,$J181&lt;=0,$K181&lt;0,$L181&lt;=0,$M181="",LEN($D181)&lt;&gt;5,IFERROR(VALUE($D181),-1)&lt;0),"Complete Inputs","OK"))))</f>
        <v/>
      </c>
    </row>
    <row r="182" ht="20" customHeight="1">
      <c r="A182" s="29" t="n"/>
      <c r="B182" s="29" t="n"/>
      <c r="C182" s="29" t="n"/>
      <c r="D182" s="30" t="n"/>
      <c r="E182" s="29" t="n"/>
      <c r="F182" s="29" t="n"/>
      <c r="G182" s="29" t="n"/>
      <c r="H182" s="31" t="n"/>
      <c r="I182" s="31" t="n"/>
      <c r="J182" s="57" t="n"/>
      <c r="K182" s="57" t="n"/>
      <c r="L182" s="58" t="n"/>
      <c r="M182" s="29" t="n"/>
      <c r="N182" s="34" t="n"/>
      <c r="O182" s="59">
        <f>IF(COUNTA($A182:$N182)=0,"",IF($B182="Yes",2*$J182*$H182,0))</f>
        <v/>
      </c>
      <c r="P182" s="59">
        <f>IF(COUNTA($A182:$N182)=0,"",IF($B182="Yes",MAX($I182-$H182,0)*$K182,0))</f>
        <v/>
      </c>
      <c r="Q182" s="59">
        <f>IF(COUNTA($A182:$N182)=0,"",IF($B182="Yes",$O182+$P182,0))</f>
        <v/>
      </c>
      <c r="R182" s="59">
        <f>IF(COUNTA($A182:$N182)=0,"",IF($B182="Yes",IFERROR($Q182/'Settings'!$B$7,0),0))</f>
        <v/>
      </c>
      <c r="S182" s="59">
        <f>IF(COUNTA($A182:$N182)=0,"",IF($B182="Yes",IFERROR($I182*'Settings'!$B$8/60,0),0))</f>
        <v/>
      </c>
      <c r="T182" s="59">
        <f>IF(COUNTA($A182:$N182)=0,"",IF($B182="Yes",$R182+$S182,0))</f>
        <v/>
      </c>
      <c r="U182" s="59">
        <f>IF(COUNTA($A182:$N182)=0,"",IF($B182="Yes",IFERROR($T182/$H182,0),0))</f>
        <v/>
      </c>
      <c r="V182" s="60">
        <f>IF(COUNTA($A182:$N182)=0,"",IF($B182="Yes",$I182*$L182,0))</f>
        <v/>
      </c>
      <c r="W182" s="59">
        <f>IF(COUNTA($A182:$N182)=0,"",IF($B182="Yes",IFERROR($Q182/'Settings'!$B$9,0),0))</f>
        <v/>
      </c>
      <c r="X182" s="60">
        <f>IF(COUNTA($A182:$N182)=0,"",IF($B182="Yes",$W182*'Settings'!$B$10,0))</f>
        <v/>
      </c>
      <c r="Y182" s="60">
        <f>IF(COUNTA($A182:$N182)=0,"",IF($B182="Yes",$Q182*'Settings'!$B$11,0))</f>
        <v/>
      </c>
      <c r="Z182" s="60">
        <f>IF(COUNTA($A182:$N182)=0,"",IF($B182="Yes",$T182*'Settings'!$B$12,0))</f>
        <v/>
      </c>
      <c r="AA182" s="60">
        <f>IF(COUNTA($A182:$N182)=0,"",IF($B182="Yes",$H182*'Settings'!$B$13,0))</f>
        <v/>
      </c>
      <c r="AB182" s="60">
        <f>IF(COUNTA($A182:$N182)=0,"",IF($B182="Yes",SUM($X182:$AA182),0))</f>
        <v/>
      </c>
      <c r="AC182" s="60">
        <f>IF(COUNTA($A182:$N182)=0,"",IF($B182="Yes",$V182-$AB182,0))</f>
        <v/>
      </c>
      <c r="AD182" s="61">
        <f>IF(COUNTA($A182:$N182)=0,"",IF($B182="Yes",IFERROR($AC182/$V182,0),0))</f>
        <v/>
      </c>
      <c r="AE182" s="59">
        <f>IF(COUNTA($A182:$N182)=0,"",IF($B182="Yes",IFERROR($I182/$H182,0),0))</f>
        <v/>
      </c>
      <c r="AF182" s="38">
        <f>IF(COUNTA($A182:$N182)=0,"",IF($B182="Yes",IFERROR($I182/$Q182,0),0))</f>
        <v/>
      </c>
      <c r="AG182" s="39">
        <f>IF(COUNTA($A182:$N182)=0,"",IF($B182&lt;&gt;"Yes","Not Included",IF(OR($U182&gt;'Settings'!$B$14,$J182&gt;'Settings'!$B$17),"Review","Within Capacity")))</f>
        <v/>
      </c>
      <c r="AH182" s="39">
        <f>IF(COUNTA($A182:$N182)=0,"",IF($B182&lt;&gt;"Yes","Not Included",IF($AD182&gt;='Settings'!$B$15,"Meets Target","Below Target")))</f>
        <v/>
      </c>
      <c r="AI182" s="39">
        <f>IF(COUNTA($A182:$N182)=0,"",IF($B182&lt;&gt;"Yes","Exclude",IF($AJ182&lt;&gt;"OK","Complete Inputs",IF($AG182="Review","Review Capacity/Distance",IF($AH182="Below Target","Review Pricing/Costs",IF($AF182&lt;'Settings'!$B$16,"Build Density","Recommended"))))))</f>
        <v/>
      </c>
      <c r="AJ182" s="39">
        <f>IF(COUNTA($A182:$N182)=0,"",IF($B182&lt;&gt;"Yes","Not Required",IF(COUNTIF($A$6:$A$205,$A182)&gt;1,"Duplicate Area ID",IF(OR($A182="",$C182="",$D182="",$E182="",$F182="",$G182="",$H182&lt;=0,$I182&lt;=0,$J182&lt;=0,$K182&lt;0,$L182&lt;=0,$M182="",LEN($D182)&lt;&gt;5,IFERROR(VALUE($D182),-1)&lt;0),"Complete Inputs","OK"))))</f>
        <v/>
      </c>
    </row>
    <row r="183" ht="20" customHeight="1">
      <c r="A183" s="29" t="n"/>
      <c r="B183" s="29" t="n"/>
      <c r="C183" s="29" t="n"/>
      <c r="D183" s="30" t="n"/>
      <c r="E183" s="29" t="n"/>
      <c r="F183" s="29" t="n"/>
      <c r="G183" s="29" t="n"/>
      <c r="H183" s="31" t="n"/>
      <c r="I183" s="31" t="n"/>
      <c r="J183" s="57" t="n"/>
      <c r="K183" s="57" t="n"/>
      <c r="L183" s="58" t="n"/>
      <c r="M183" s="29" t="n"/>
      <c r="N183" s="34" t="n"/>
      <c r="O183" s="59">
        <f>IF(COUNTA($A183:$N183)=0,"",IF($B183="Yes",2*$J183*$H183,0))</f>
        <v/>
      </c>
      <c r="P183" s="59">
        <f>IF(COUNTA($A183:$N183)=0,"",IF($B183="Yes",MAX($I183-$H183,0)*$K183,0))</f>
        <v/>
      </c>
      <c r="Q183" s="59">
        <f>IF(COUNTA($A183:$N183)=0,"",IF($B183="Yes",$O183+$P183,0))</f>
        <v/>
      </c>
      <c r="R183" s="59">
        <f>IF(COUNTA($A183:$N183)=0,"",IF($B183="Yes",IFERROR($Q183/'Settings'!$B$7,0),0))</f>
        <v/>
      </c>
      <c r="S183" s="59">
        <f>IF(COUNTA($A183:$N183)=0,"",IF($B183="Yes",IFERROR($I183*'Settings'!$B$8/60,0),0))</f>
        <v/>
      </c>
      <c r="T183" s="59">
        <f>IF(COUNTA($A183:$N183)=0,"",IF($B183="Yes",$R183+$S183,0))</f>
        <v/>
      </c>
      <c r="U183" s="59">
        <f>IF(COUNTA($A183:$N183)=0,"",IF($B183="Yes",IFERROR($T183/$H183,0),0))</f>
        <v/>
      </c>
      <c r="V183" s="60">
        <f>IF(COUNTA($A183:$N183)=0,"",IF($B183="Yes",$I183*$L183,0))</f>
        <v/>
      </c>
      <c r="W183" s="59">
        <f>IF(COUNTA($A183:$N183)=0,"",IF($B183="Yes",IFERROR($Q183/'Settings'!$B$9,0),0))</f>
        <v/>
      </c>
      <c r="X183" s="60">
        <f>IF(COUNTA($A183:$N183)=0,"",IF($B183="Yes",$W183*'Settings'!$B$10,0))</f>
        <v/>
      </c>
      <c r="Y183" s="60">
        <f>IF(COUNTA($A183:$N183)=0,"",IF($B183="Yes",$Q183*'Settings'!$B$11,0))</f>
        <v/>
      </c>
      <c r="Z183" s="60">
        <f>IF(COUNTA($A183:$N183)=0,"",IF($B183="Yes",$T183*'Settings'!$B$12,0))</f>
        <v/>
      </c>
      <c r="AA183" s="60">
        <f>IF(COUNTA($A183:$N183)=0,"",IF($B183="Yes",$H183*'Settings'!$B$13,0))</f>
        <v/>
      </c>
      <c r="AB183" s="60">
        <f>IF(COUNTA($A183:$N183)=0,"",IF($B183="Yes",SUM($X183:$AA183),0))</f>
        <v/>
      </c>
      <c r="AC183" s="60">
        <f>IF(COUNTA($A183:$N183)=0,"",IF($B183="Yes",$V183-$AB183,0))</f>
        <v/>
      </c>
      <c r="AD183" s="61">
        <f>IF(COUNTA($A183:$N183)=0,"",IF($B183="Yes",IFERROR($AC183/$V183,0),0))</f>
        <v/>
      </c>
      <c r="AE183" s="59">
        <f>IF(COUNTA($A183:$N183)=0,"",IF($B183="Yes",IFERROR($I183/$H183,0),0))</f>
        <v/>
      </c>
      <c r="AF183" s="38">
        <f>IF(COUNTA($A183:$N183)=0,"",IF($B183="Yes",IFERROR($I183/$Q183,0),0))</f>
        <v/>
      </c>
      <c r="AG183" s="39">
        <f>IF(COUNTA($A183:$N183)=0,"",IF($B183&lt;&gt;"Yes","Not Included",IF(OR($U183&gt;'Settings'!$B$14,$J183&gt;'Settings'!$B$17),"Review","Within Capacity")))</f>
        <v/>
      </c>
      <c r="AH183" s="39">
        <f>IF(COUNTA($A183:$N183)=0,"",IF($B183&lt;&gt;"Yes","Not Included",IF($AD183&gt;='Settings'!$B$15,"Meets Target","Below Target")))</f>
        <v/>
      </c>
      <c r="AI183" s="39">
        <f>IF(COUNTA($A183:$N183)=0,"",IF($B183&lt;&gt;"Yes","Exclude",IF($AJ183&lt;&gt;"OK","Complete Inputs",IF($AG183="Review","Review Capacity/Distance",IF($AH183="Below Target","Review Pricing/Costs",IF($AF183&lt;'Settings'!$B$16,"Build Density","Recommended"))))))</f>
        <v/>
      </c>
      <c r="AJ183" s="39">
        <f>IF(COUNTA($A183:$N183)=0,"",IF($B183&lt;&gt;"Yes","Not Required",IF(COUNTIF($A$6:$A$205,$A183)&gt;1,"Duplicate Area ID",IF(OR($A183="",$C183="",$D183="",$E183="",$F183="",$G183="",$H183&lt;=0,$I183&lt;=0,$J183&lt;=0,$K183&lt;0,$L183&lt;=0,$M183="",LEN($D183)&lt;&gt;5,IFERROR(VALUE($D183),-1)&lt;0),"Complete Inputs","OK"))))</f>
        <v/>
      </c>
    </row>
    <row r="184" ht="20" customHeight="1">
      <c r="A184" s="29" t="n"/>
      <c r="B184" s="29" t="n"/>
      <c r="C184" s="29" t="n"/>
      <c r="D184" s="30" t="n"/>
      <c r="E184" s="29" t="n"/>
      <c r="F184" s="29" t="n"/>
      <c r="G184" s="29" t="n"/>
      <c r="H184" s="31" t="n"/>
      <c r="I184" s="31" t="n"/>
      <c r="J184" s="57" t="n"/>
      <c r="K184" s="57" t="n"/>
      <c r="L184" s="58" t="n"/>
      <c r="M184" s="29" t="n"/>
      <c r="N184" s="34" t="n"/>
      <c r="O184" s="59">
        <f>IF(COUNTA($A184:$N184)=0,"",IF($B184="Yes",2*$J184*$H184,0))</f>
        <v/>
      </c>
      <c r="P184" s="59">
        <f>IF(COUNTA($A184:$N184)=0,"",IF($B184="Yes",MAX($I184-$H184,0)*$K184,0))</f>
        <v/>
      </c>
      <c r="Q184" s="59">
        <f>IF(COUNTA($A184:$N184)=0,"",IF($B184="Yes",$O184+$P184,0))</f>
        <v/>
      </c>
      <c r="R184" s="59">
        <f>IF(COUNTA($A184:$N184)=0,"",IF($B184="Yes",IFERROR($Q184/'Settings'!$B$7,0),0))</f>
        <v/>
      </c>
      <c r="S184" s="59">
        <f>IF(COUNTA($A184:$N184)=0,"",IF($B184="Yes",IFERROR($I184*'Settings'!$B$8/60,0),0))</f>
        <v/>
      </c>
      <c r="T184" s="59">
        <f>IF(COUNTA($A184:$N184)=0,"",IF($B184="Yes",$R184+$S184,0))</f>
        <v/>
      </c>
      <c r="U184" s="59">
        <f>IF(COUNTA($A184:$N184)=0,"",IF($B184="Yes",IFERROR($T184/$H184,0),0))</f>
        <v/>
      </c>
      <c r="V184" s="60">
        <f>IF(COUNTA($A184:$N184)=0,"",IF($B184="Yes",$I184*$L184,0))</f>
        <v/>
      </c>
      <c r="W184" s="59">
        <f>IF(COUNTA($A184:$N184)=0,"",IF($B184="Yes",IFERROR($Q184/'Settings'!$B$9,0),0))</f>
        <v/>
      </c>
      <c r="X184" s="60">
        <f>IF(COUNTA($A184:$N184)=0,"",IF($B184="Yes",$W184*'Settings'!$B$10,0))</f>
        <v/>
      </c>
      <c r="Y184" s="60">
        <f>IF(COUNTA($A184:$N184)=0,"",IF($B184="Yes",$Q184*'Settings'!$B$11,0))</f>
        <v/>
      </c>
      <c r="Z184" s="60">
        <f>IF(COUNTA($A184:$N184)=0,"",IF($B184="Yes",$T184*'Settings'!$B$12,0))</f>
        <v/>
      </c>
      <c r="AA184" s="60">
        <f>IF(COUNTA($A184:$N184)=0,"",IF($B184="Yes",$H184*'Settings'!$B$13,0))</f>
        <v/>
      </c>
      <c r="AB184" s="60">
        <f>IF(COUNTA($A184:$N184)=0,"",IF($B184="Yes",SUM($X184:$AA184),0))</f>
        <v/>
      </c>
      <c r="AC184" s="60">
        <f>IF(COUNTA($A184:$N184)=0,"",IF($B184="Yes",$V184-$AB184,0))</f>
        <v/>
      </c>
      <c r="AD184" s="61">
        <f>IF(COUNTA($A184:$N184)=0,"",IF($B184="Yes",IFERROR($AC184/$V184,0),0))</f>
        <v/>
      </c>
      <c r="AE184" s="59">
        <f>IF(COUNTA($A184:$N184)=0,"",IF($B184="Yes",IFERROR($I184/$H184,0),0))</f>
        <v/>
      </c>
      <c r="AF184" s="38">
        <f>IF(COUNTA($A184:$N184)=0,"",IF($B184="Yes",IFERROR($I184/$Q184,0),0))</f>
        <v/>
      </c>
      <c r="AG184" s="39">
        <f>IF(COUNTA($A184:$N184)=0,"",IF($B184&lt;&gt;"Yes","Not Included",IF(OR($U184&gt;'Settings'!$B$14,$J184&gt;'Settings'!$B$17),"Review","Within Capacity")))</f>
        <v/>
      </c>
      <c r="AH184" s="39">
        <f>IF(COUNTA($A184:$N184)=0,"",IF($B184&lt;&gt;"Yes","Not Included",IF($AD184&gt;='Settings'!$B$15,"Meets Target","Below Target")))</f>
        <v/>
      </c>
      <c r="AI184" s="39">
        <f>IF(COUNTA($A184:$N184)=0,"",IF($B184&lt;&gt;"Yes","Exclude",IF($AJ184&lt;&gt;"OK","Complete Inputs",IF($AG184="Review","Review Capacity/Distance",IF($AH184="Below Target","Review Pricing/Costs",IF($AF184&lt;'Settings'!$B$16,"Build Density","Recommended"))))))</f>
        <v/>
      </c>
      <c r="AJ184" s="39">
        <f>IF(COUNTA($A184:$N184)=0,"",IF($B184&lt;&gt;"Yes","Not Required",IF(COUNTIF($A$6:$A$205,$A184)&gt;1,"Duplicate Area ID",IF(OR($A184="",$C184="",$D184="",$E184="",$F184="",$G184="",$H184&lt;=0,$I184&lt;=0,$J184&lt;=0,$K184&lt;0,$L184&lt;=0,$M184="",LEN($D184)&lt;&gt;5,IFERROR(VALUE($D184),-1)&lt;0),"Complete Inputs","OK"))))</f>
        <v/>
      </c>
    </row>
    <row r="185" ht="20" customHeight="1">
      <c r="A185" s="29" t="n"/>
      <c r="B185" s="29" t="n"/>
      <c r="C185" s="29" t="n"/>
      <c r="D185" s="30" t="n"/>
      <c r="E185" s="29" t="n"/>
      <c r="F185" s="29" t="n"/>
      <c r="G185" s="29" t="n"/>
      <c r="H185" s="31" t="n"/>
      <c r="I185" s="31" t="n"/>
      <c r="J185" s="57" t="n"/>
      <c r="K185" s="57" t="n"/>
      <c r="L185" s="58" t="n"/>
      <c r="M185" s="29" t="n"/>
      <c r="N185" s="34" t="n"/>
      <c r="O185" s="59">
        <f>IF(COUNTA($A185:$N185)=0,"",IF($B185="Yes",2*$J185*$H185,0))</f>
        <v/>
      </c>
      <c r="P185" s="59">
        <f>IF(COUNTA($A185:$N185)=0,"",IF($B185="Yes",MAX($I185-$H185,0)*$K185,0))</f>
        <v/>
      </c>
      <c r="Q185" s="59">
        <f>IF(COUNTA($A185:$N185)=0,"",IF($B185="Yes",$O185+$P185,0))</f>
        <v/>
      </c>
      <c r="R185" s="59">
        <f>IF(COUNTA($A185:$N185)=0,"",IF($B185="Yes",IFERROR($Q185/'Settings'!$B$7,0),0))</f>
        <v/>
      </c>
      <c r="S185" s="59">
        <f>IF(COUNTA($A185:$N185)=0,"",IF($B185="Yes",IFERROR($I185*'Settings'!$B$8/60,0),0))</f>
        <v/>
      </c>
      <c r="T185" s="59">
        <f>IF(COUNTA($A185:$N185)=0,"",IF($B185="Yes",$R185+$S185,0))</f>
        <v/>
      </c>
      <c r="U185" s="59">
        <f>IF(COUNTA($A185:$N185)=0,"",IF($B185="Yes",IFERROR($T185/$H185,0),0))</f>
        <v/>
      </c>
      <c r="V185" s="60">
        <f>IF(COUNTA($A185:$N185)=0,"",IF($B185="Yes",$I185*$L185,0))</f>
        <v/>
      </c>
      <c r="W185" s="59">
        <f>IF(COUNTA($A185:$N185)=0,"",IF($B185="Yes",IFERROR($Q185/'Settings'!$B$9,0),0))</f>
        <v/>
      </c>
      <c r="X185" s="60">
        <f>IF(COUNTA($A185:$N185)=0,"",IF($B185="Yes",$W185*'Settings'!$B$10,0))</f>
        <v/>
      </c>
      <c r="Y185" s="60">
        <f>IF(COUNTA($A185:$N185)=0,"",IF($B185="Yes",$Q185*'Settings'!$B$11,0))</f>
        <v/>
      </c>
      <c r="Z185" s="60">
        <f>IF(COUNTA($A185:$N185)=0,"",IF($B185="Yes",$T185*'Settings'!$B$12,0))</f>
        <v/>
      </c>
      <c r="AA185" s="60">
        <f>IF(COUNTA($A185:$N185)=0,"",IF($B185="Yes",$H185*'Settings'!$B$13,0))</f>
        <v/>
      </c>
      <c r="AB185" s="60">
        <f>IF(COUNTA($A185:$N185)=0,"",IF($B185="Yes",SUM($X185:$AA185),0))</f>
        <v/>
      </c>
      <c r="AC185" s="60">
        <f>IF(COUNTA($A185:$N185)=0,"",IF($B185="Yes",$V185-$AB185,0))</f>
        <v/>
      </c>
      <c r="AD185" s="61">
        <f>IF(COUNTA($A185:$N185)=0,"",IF($B185="Yes",IFERROR($AC185/$V185,0),0))</f>
        <v/>
      </c>
      <c r="AE185" s="59">
        <f>IF(COUNTA($A185:$N185)=0,"",IF($B185="Yes",IFERROR($I185/$H185,0),0))</f>
        <v/>
      </c>
      <c r="AF185" s="38">
        <f>IF(COUNTA($A185:$N185)=0,"",IF($B185="Yes",IFERROR($I185/$Q185,0),0))</f>
        <v/>
      </c>
      <c r="AG185" s="39">
        <f>IF(COUNTA($A185:$N185)=0,"",IF($B185&lt;&gt;"Yes","Not Included",IF(OR($U185&gt;'Settings'!$B$14,$J185&gt;'Settings'!$B$17),"Review","Within Capacity")))</f>
        <v/>
      </c>
      <c r="AH185" s="39">
        <f>IF(COUNTA($A185:$N185)=0,"",IF($B185&lt;&gt;"Yes","Not Included",IF($AD185&gt;='Settings'!$B$15,"Meets Target","Below Target")))</f>
        <v/>
      </c>
      <c r="AI185" s="39">
        <f>IF(COUNTA($A185:$N185)=0,"",IF($B185&lt;&gt;"Yes","Exclude",IF($AJ185&lt;&gt;"OK","Complete Inputs",IF($AG185="Review","Review Capacity/Distance",IF($AH185="Below Target","Review Pricing/Costs",IF($AF185&lt;'Settings'!$B$16,"Build Density","Recommended"))))))</f>
        <v/>
      </c>
      <c r="AJ185" s="39">
        <f>IF(COUNTA($A185:$N185)=0,"",IF($B185&lt;&gt;"Yes","Not Required",IF(COUNTIF($A$6:$A$205,$A185)&gt;1,"Duplicate Area ID",IF(OR($A185="",$C185="",$D185="",$E185="",$F185="",$G185="",$H185&lt;=0,$I185&lt;=0,$J185&lt;=0,$K185&lt;0,$L185&lt;=0,$M185="",LEN($D185)&lt;&gt;5,IFERROR(VALUE($D185),-1)&lt;0),"Complete Inputs","OK"))))</f>
        <v/>
      </c>
    </row>
    <row r="186" ht="20" customHeight="1">
      <c r="A186" s="29" t="n"/>
      <c r="B186" s="29" t="n"/>
      <c r="C186" s="29" t="n"/>
      <c r="D186" s="30" t="n"/>
      <c r="E186" s="29" t="n"/>
      <c r="F186" s="29" t="n"/>
      <c r="G186" s="29" t="n"/>
      <c r="H186" s="31" t="n"/>
      <c r="I186" s="31" t="n"/>
      <c r="J186" s="57" t="n"/>
      <c r="K186" s="57" t="n"/>
      <c r="L186" s="58" t="n"/>
      <c r="M186" s="29" t="n"/>
      <c r="N186" s="34" t="n"/>
      <c r="O186" s="59">
        <f>IF(COUNTA($A186:$N186)=0,"",IF($B186="Yes",2*$J186*$H186,0))</f>
        <v/>
      </c>
      <c r="P186" s="59">
        <f>IF(COUNTA($A186:$N186)=0,"",IF($B186="Yes",MAX($I186-$H186,0)*$K186,0))</f>
        <v/>
      </c>
      <c r="Q186" s="59">
        <f>IF(COUNTA($A186:$N186)=0,"",IF($B186="Yes",$O186+$P186,0))</f>
        <v/>
      </c>
      <c r="R186" s="59">
        <f>IF(COUNTA($A186:$N186)=0,"",IF($B186="Yes",IFERROR($Q186/'Settings'!$B$7,0),0))</f>
        <v/>
      </c>
      <c r="S186" s="59">
        <f>IF(COUNTA($A186:$N186)=0,"",IF($B186="Yes",IFERROR($I186*'Settings'!$B$8/60,0),0))</f>
        <v/>
      </c>
      <c r="T186" s="59">
        <f>IF(COUNTA($A186:$N186)=0,"",IF($B186="Yes",$R186+$S186,0))</f>
        <v/>
      </c>
      <c r="U186" s="59">
        <f>IF(COUNTA($A186:$N186)=0,"",IF($B186="Yes",IFERROR($T186/$H186,0),0))</f>
        <v/>
      </c>
      <c r="V186" s="60">
        <f>IF(COUNTA($A186:$N186)=0,"",IF($B186="Yes",$I186*$L186,0))</f>
        <v/>
      </c>
      <c r="W186" s="59">
        <f>IF(COUNTA($A186:$N186)=0,"",IF($B186="Yes",IFERROR($Q186/'Settings'!$B$9,0),0))</f>
        <v/>
      </c>
      <c r="X186" s="60">
        <f>IF(COUNTA($A186:$N186)=0,"",IF($B186="Yes",$W186*'Settings'!$B$10,0))</f>
        <v/>
      </c>
      <c r="Y186" s="60">
        <f>IF(COUNTA($A186:$N186)=0,"",IF($B186="Yes",$Q186*'Settings'!$B$11,0))</f>
        <v/>
      </c>
      <c r="Z186" s="60">
        <f>IF(COUNTA($A186:$N186)=0,"",IF($B186="Yes",$T186*'Settings'!$B$12,0))</f>
        <v/>
      </c>
      <c r="AA186" s="60">
        <f>IF(COUNTA($A186:$N186)=0,"",IF($B186="Yes",$H186*'Settings'!$B$13,0))</f>
        <v/>
      </c>
      <c r="AB186" s="60">
        <f>IF(COUNTA($A186:$N186)=0,"",IF($B186="Yes",SUM($X186:$AA186),0))</f>
        <v/>
      </c>
      <c r="AC186" s="60">
        <f>IF(COUNTA($A186:$N186)=0,"",IF($B186="Yes",$V186-$AB186,0))</f>
        <v/>
      </c>
      <c r="AD186" s="61">
        <f>IF(COUNTA($A186:$N186)=0,"",IF($B186="Yes",IFERROR($AC186/$V186,0),0))</f>
        <v/>
      </c>
      <c r="AE186" s="59">
        <f>IF(COUNTA($A186:$N186)=0,"",IF($B186="Yes",IFERROR($I186/$H186,0),0))</f>
        <v/>
      </c>
      <c r="AF186" s="38">
        <f>IF(COUNTA($A186:$N186)=0,"",IF($B186="Yes",IFERROR($I186/$Q186,0),0))</f>
        <v/>
      </c>
      <c r="AG186" s="39">
        <f>IF(COUNTA($A186:$N186)=0,"",IF($B186&lt;&gt;"Yes","Not Included",IF(OR($U186&gt;'Settings'!$B$14,$J186&gt;'Settings'!$B$17),"Review","Within Capacity")))</f>
        <v/>
      </c>
      <c r="AH186" s="39">
        <f>IF(COUNTA($A186:$N186)=0,"",IF($B186&lt;&gt;"Yes","Not Included",IF($AD186&gt;='Settings'!$B$15,"Meets Target","Below Target")))</f>
        <v/>
      </c>
      <c r="AI186" s="39">
        <f>IF(COUNTA($A186:$N186)=0,"",IF($B186&lt;&gt;"Yes","Exclude",IF($AJ186&lt;&gt;"OK","Complete Inputs",IF($AG186="Review","Review Capacity/Distance",IF($AH186="Below Target","Review Pricing/Costs",IF($AF186&lt;'Settings'!$B$16,"Build Density","Recommended"))))))</f>
        <v/>
      </c>
      <c r="AJ186" s="39">
        <f>IF(COUNTA($A186:$N186)=0,"",IF($B186&lt;&gt;"Yes","Not Required",IF(COUNTIF($A$6:$A$205,$A186)&gt;1,"Duplicate Area ID",IF(OR($A186="",$C186="",$D186="",$E186="",$F186="",$G186="",$H186&lt;=0,$I186&lt;=0,$J186&lt;=0,$K186&lt;0,$L186&lt;=0,$M186="",LEN($D186)&lt;&gt;5,IFERROR(VALUE($D186),-1)&lt;0),"Complete Inputs","OK"))))</f>
        <v/>
      </c>
    </row>
    <row r="187" ht="20" customHeight="1">
      <c r="A187" s="29" t="n"/>
      <c r="B187" s="29" t="n"/>
      <c r="C187" s="29" t="n"/>
      <c r="D187" s="30" t="n"/>
      <c r="E187" s="29" t="n"/>
      <c r="F187" s="29" t="n"/>
      <c r="G187" s="29" t="n"/>
      <c r="H187" s="31" t="n"/>
      <c r="I187" s="31" t="n"/>
      <c r="J187" s="57" t="n"/>
      <c r="K187" s="57" t="n"/>
      <c r="L187" s="58" t="n"/>
      <c r="M187" s="29" t="n"/>
      <c r="N187" s="34" t="n"/>
      <c r="O187" s="59">
        <f>IF(COUNTA($A187:$N187)=0,"",IF($B187="Yes",2*$J187*$H187,0))</f>
        <v/>
      </c>
      <c r="P187" s="59">
        <f>IF(COUNTA($A187:$N187)=0,"",IF($B187="Yes",MAX($I187-$H187,0)*$K187,0))</f>
        <v/>
      </c>
      <c r="Q187" s="59">
        <f>IF(COUNTA($A187:$N187)=0,"",IF($B187="Yes",$O187+$P187,0))</f>
        <v/>
      </c>
      <c r="R187" s="59">
        <f>IF(COUNTA($A187:$N187)=0,"",IF($B187="Yes",IFERROR($Q187/'Settings'!$B$7,0),0))</f>
        <v/>
      </c>
      <c r="S187" s="59">
        <f>IF(COUNTA($A187:$N187)=0,"",IF($B187="Yes",IFERROR($I187*'Settings'!$B$8/60,0),0))</f>
        <v/>
      </c>
      <c r="T187" s="59">
        <f>IF(COUNTA($A187:$N187)=0,"",IF($B187="Yes",$R187+$S187,0))</f>
        <v/>
      </c>
      <c r="U187" s="59">
        <f>IF(COUNTA($A187:$N187)=0,"",IF($B187="Yes",IFERROR($T187/$H187,0),0))</f>
        <v/>
      </c>
      <c r="V187" s="60">
        <f>IF(COUNTA($A187:$N187)=0,"",IF($B187="Yes",$I187*$L187,0))</f>
        <v/>
      </c>
      <c r="W187" s="59">
        <f>IF(COUNTA($A187:$N187)=0,"",IF($B187="Yes",IFERROR($Q187/'Settings'!$B$9,0),0))</f>
        <v/>
      </c>
      <c r="X187" s="60">
        <f>IF(COUNTA($A187:$N187)=0,"",IF($B187="Yes",$W187*'Settings'!$B$10,0))</f>
        <v/>
      </c>
      <c r="Y187" s="60">
        <f>IF(COUNTA($A187:$N187)=0,"",IF($B187="Yes",$Q187*'Settings'!$B$11,0))</f>
        <v/>
      </c>
      <c r="Z187" s="60">
        <f>IF(COUNTA($A187:$N187)=0,"",IF($B187="Yes",$T187*'Settings'!$B$12,0))</f>
        <v/>
      </c>
      <c r="AA187" s="60">
        <f>IF(COUNTA($A187:$N187)=0,"",IF($B187="Yes",$H187*'Settings'!$B$13,0))</f>
        <v/>
      </c>
      <c r="AB187" s="60">
        <f>IF(COUNTA($A187:$N187)=0,"",IF($B187="Yes",SUM($X187:$AA187),0))</f>
        <v/>
      </c>
      <c r="AC187" s="60">
        <f>IF(COUNTA($A187:$N187)=0,"",IF($B187="Yes",$V187-$AB187,0))</f>
        <v/>
      </c>
      <c r="AD187" s="61">
        <f>IF(COUNTA($A187:$N187)=0,"",IF($B187="Yes",IFERROR($AC187/$V187,0),0))</f>
        <v/>
      </c>
      <c r="AE187" s="59">
        <f>IF(COUNTA($A187:$N187)=0,"",IF($B187="Yes",IFERROR($I187/$H187,0),0))</f>
        <v/>
      </c>
      <c r="AF187" s="38">
        <f>IF(COUNTA($A187:$N187)=0,"",IF($B187="Yes",IFERROR($I187/$Q187,0),0))</f>
        <v/>
      </c>
      <c r="AG187" s="39">
        <f>IF(COUNTA($A187:$N187)=0,"",IF($B187&lt;&gt;"Yes","Not Included",IF(OR($U187&gt;'Settings'!$B$14,$J187&gt;'Settings'!$B$17),"Review","Within Capacity")))</f>
        <v/>
      </c>
      <c r="AH187" s="39">
        <f>IF(COUNTA($A187:$N187)=0,"",IF($B187&lt;&gt;"Yes","Not Included",IF($AD187&gt;='Settings'!$B$15,"Meets Target","Below Target")))</f>
        <v/>
      </c>
      <c r="AI187" s="39">
        <f>IF(COUNTA($A187:$N187)=0,"",IF($B187&lt;&gt;"Yes","Exclude",IF($AJ187&lt;&gt;"OK","Complete Inputs",IF($AG187="Review","Review Capacity/Distance",IF($AH187="Below Target","Review Pricing/Costs",IF($AF187&lt;'Settings'!$B$16,"Build Density","Recommended"))))))</f>
        <v/>
      </c>
      <c r="AJ187" s="39">
        <f>IF(COUNTA($A187:$N187)=0,"",IF($B187&lt;&gt;"Yes","Not Required",IF(COUNTIF($A$6:$A$205,$A187)&gt;1,"Duplicate Area ID",IF(OR($A187="",$C187="",$D187="",$E187="",$F187="",$G187="",$H187&lt;=0,$I187&lt;=0,$J187&lt;=0,$K187&lt;0,$L187&lt;=0,$M187="",LEN($D187)&lt;&gt;5,IFERROR(VALUE($D187),-1)&lt;0),"Complete Inputs","OK"))))</f>
        <v/>
      </c>
    </row>
    <row r="188" ht="20" customHeight="1">
      <c r="A188" s="29" t="n"/>
      <c r="B188" s="29" t="n"/>
      <c r="C188" s="29" t="n"/>
      <c r="D188" s="30" t="n"/>
      <c r="E188" s="29" t="n"/>
      <c r="F188" s="29" t="n"/>
      <c r="G188" s="29" t="n"/>
      <c r="H188" s="31" t="n"/>
      <c r="I188" s="31" t="n"/>
      <c r="J188" s="57" t="n"/>
      <c r="K188" s="57" t="n"/>
      <c r="L188" s="58" t="n"/>
      <c r="M188" s="29" t="n"/>
      <c r="N188" s="34" t="n"/>
      <c r="O188" s="59">
        <f>IF(COUNTA($A188:$N188)=0,"",IF($B188="Yes",2*$J188*$H188,0))</f>
        <v/>
      </c>
      <c r="P188" s="59">
        <f>IF(COUNTA($A188:$N188)=0,"",IF($B188="Yes",MAX($I188-$H188,0)*$K188,0))</f>
        <v/>
      </c>
      <c r="Q188" s="59">
        <f>IF(COUNTA($A188:$N188)=0,"",IF($B188="Yes",$O188+$P188,0))</f>
        <v/>
      </c>
      <c r="R188" s="59">
        <f>IF(COUNTA($A188:$N188)=0,"",IF($B188="Yes",IFERROR($Q188/'Settings'!$B$7,0),0))</f>
        <v/>
      </c>
      <c r="S188" s="59">
        <f>IF(COUNTA($A188:$N188)=0,"",IF($B188="Yes",IFERROR($I188*'Settings'!$B$8/60,0),0))</f>
        <v/>
      </c>
      <c r="T188" s="59">
        <f>IF(COUNTA($A188:$N188)=0,"",IF($B188="Yes",$R188+$S188,0))</f>
        <v/>
      </c>
      <c r="U188" s="59">
        <f>IF(COUNTA($A188:$N188)=0,"",IF($B188="Yes",IFERROR($T188/$H188,0),0))</f>
        <v/>
      </c>
      <c r="V188" s="60">
        <f>IF(COUNTA($A188:$N188)=0,"",IF($B188="Yes",$I188*$L188,0))</f>
        <v/>
      </c>
      <c r="W188" s="59">
        <f>IF(COUNTA($A188:$N188)=0,"",IF($B188="Yes",IFERROR($Q188/'Settings'!$B$9,0),0))</f>
        <v/>
      </c>
      <c r="X188" s="60">
        <f>IF(COUNTA($A188:$N188)=0,"",IF($B188="Yes",$W188*'Settings'!$B$10,0))</f>
        <v/>
      </c>
      <c r="Y188" s="60">
        <f>IF(COUNTA($A188:$N188)=0,"",IF($B188="Yes",$Q188*'Settings'!$B$11,0))</f>
        <v/>
      </c>
      <c r="Z188" s="60">
        <f>IF(COUNTA($A188:$N188)=0,"",IF($B188="Yes",$T188*'Settings'!$B$12,0))</f>
        <v/>
      </c>
      <c r="AA188" s="60">
        <f>IF(COUNTA($A188:$N188)=0,"",IF($B188="Yes",$H188*'Settings'!$B$13,0))</f>
        <v/>
      </c>
      <c r="AB188" s="60">
        <f>IF(COUNTA($A188:$N188)=0,"",IF($B188="Yes",SUM($X188:$AA188),0))</f>
        <v/>
      </c>
      <c r="AC188" s="60">
        <f>IF(COUNTA($A188:$N188)=0,"",IF($B188="Yes",$V188-$AB188,0))</f>
        <v/>
      </c>
      <c r="AD188" s="61">
        <f>IF(COUNTA($A188:$N188)=0,"",IF($B188="Yes",IFERROR($AC188/$V188,0),0))</f>
        <v/>
      </c>
      <c r="AE188" s="59">
        <f>IF(COUNTA($A188:$N188)=0,"",IF($B188="Yes",IFERROR($I188/$H188,0),0))</f>
        <v/>
      </c>
      <c r="AF188" s="38">
        <f>IF(COUNTA($A188:$N188)=0,"",IF($B188="Yes",IFERROR($I188/$Q188,0),0))</f>
        <v/>
      </c>
      <c r="AG188" s="39">
        <f>IF(COUNTA($A188:$N188)=0,"",IF($B188&lt;&gt;"Yes","Not Included",IF(OR($U188&gt;'Settings'!$B$14,$J188&gt;'Settings'!$B$17),"Review","Within Capacity")))</f>
        <v/>
      </c>
      <c r="AH188" s="39">
        <f>IF(COUNTA($A188:$N188)=0,"",IF($B188&lt;&gt;"Yes","Not Included",IF($AD188&gt;='Settings'!$B$15,"Meets Target","Below Target")))</f>
        <v/>
      </c>
      <c r="AI188" s="39">
        <f>IF(COUNTA($A188:$N188)=0,"",IF($B188&lt;&gt;"Yes","Exclude",IF($AJ188&lt;&gt;"OK","Complete Inputs",IF($AG188="Review","Review Capacity/Distance",IF($AH188="Below Target","Review Pricing/Costs",IF($AF188&lt;'Settings'!$B$16,"Build Density","Recommended"))))))</f>
        <v/>
      </c>
      <c r="AJ188" s="39">
        <f>IF(COUNTA($A188:$N188)=0,"",IF($B188&lt;&gt;"Yes","Not Required",IF(COUNTIF($A$6:$A$205,$A188)&gt;1,"Duplicate Area ID",IF(OR($A188="",$C188="",$D188="",$E188="",$F188="",$G188="",$H188&lt;=0,$I188&lt;=0,$J188&lt;=0,$K188&lt;0,$L188&lt;=0,$M188="",LEN($D188)&lt;&gt;5,IFERROR(VALUE($D188),-1)&lt;0),"Complete Inputs","OK"))))</f>
        <v/>
      </c>
    </row>
    <row r="189" ht="20" customHeight="1">
      <c r="A189" s="29" t="n"/>
      <c r="B189" s="29" t="n"/>
      <c r="C189" s="29" t="n"/>
      <c r="D189" s="30" t="n"/>
      <c r="E189" s="29" t="n"/>
      <c r="F189" s="29" t="n"/>
      <c r="G189" s="29" t="n"/>
      <c r="H189" s="31" t="n"/>
      <c r="I189" s="31" t="n"/>
      <c r="J189" s="57" t="n"/>
      <c r="K189" s="57" t="n"/>
      <c r="L189" s="58" t="n"/>
      <c r="M189" s="29" t="n"/>
      <c r="N189" s="34" t="n"/>
      <c r="O189" s="59">
        <f>IF(COUNTA($A189:$N189)=0,"",IF($B189="Yes",2*$J189*$H189,0))</f>
        <v/>
      </c>
      <c r="P189" s="59">
        <f>IF(COUNTA($A189:$N189)=0,"",IF($B189="Yes",MAX($I189-$H189,0)*$K189,0))</f>
        <v/>
      </c>
      <c r="Q189" s="59">
        <f>IF(COUNTA($A189:$N189)=0,"",IF($B189="Yes",$O189+$P189,0))</f>
        <v/>
      </c>
      <c r="R189" s="59">
        <f>IF(COUNTA($A189:$N189)=0,"",IF($B189="Yes",IFERROR($Q189/'Settings'!$B$7,0),0))</f>
        <v/>
      </c>
      <c r="S189" s="59">
        <f>IF(COUNTA($A189:$N189)=0,"",IF($B189="Yes",IFERROR($I189*'Settings'!$B$8/60,0),0))</f>
        <v/>
      </c>
      <c r="T189" s="59">
        <f>IF(COUNTA($A189:$N189)=0,"",IF($B189="Yes",$R189+$S189,0))</f>
        <v/>
      </c>
      <c r="U189" s="59">
        <f>IF(COUNTA($A189:$N189)=0,"",IF($B189="Yes",IFERROR($T189/$H189,0),0))</f>
        <v/>
      </c>
      <c r="V189" s="60">
        <f>IF(COUNTA($A189:$N189)=0,"",IF($B189="Yes",$I189*$L189,0))</f>
        <v/>
      </c>
      <c r="W189" s="59">
        <f>IF(COUNTA($A189:$N189)=0,"",IF($B189="Yes",IFERROR($Q189/'Settings'!$B$9,0),0))</f>
        <v/>
      </c>
      <c r="X189" s="60">
        <f>IF(COUNTA($A189:$N189)=0,"",IF($B189="Yes",$W189*'Settings'!$B$10,0))</f>
        <v/>
      </c>
      <c r="Y189" s="60">
        <f>IF(COUNTA($A189:$N189)=0,"",IF($B189="Yes",$Q189*'Settings'!$B$11,0))</f>
        <v/>
      </c>
      <c r="Z189" s="60">
        <f>IF(COUNTA($A189:$N189)=0,"",IF($B189="Yes",$T189*'Settings'!$B$12,0))</f>
        <v/>
      </c>
      <c r="AA189" s="60">
        <f>IF(COUNTA($A189:$N189)=0,"",IF($B189="Yes",$H189*'Settings'!$B$13,0))</f>
        <v/>
      </c>
      <c r="AB189" s="60">
        <f>IF(COUNTA($A189:$N189)=0,"",IF($B189="Yes",SUM($X189:$AA189),0))</f>
        <v/>
      </c>
      <c r="AC189" s="60">
        <f>IF(COUNTA($A189:$N189)=0,"",IF($B189="Yes",$V189-$AB189,0))</f>
        <v/>
      </c>
      <c r="AD189" s="61">
        <f>IF(COUNTA($A189:$N189)=0,"",IF($B189="Yes",IFERROR($AC189/$V189,0),0))</f>
        <v/>
      </c>
      <c r="AE189" s="59">
        <f>IF(COUNTA($A189:$N189)=0,"",IF($B189="Yes",IFERROR($I189/$H189,0),0))</f>
        <v/>
      </c>
      <c r="AF189" s="38">
        <f>IF(COUNTA($A189:$N189)=0,"",IF($B189="Yes",IFERROR($I189/$Q189,0),0))</f>
        <v/>
      </c>
      <c r="AG189" s="39">
        <f>IF(COUNTA($A189:$N189)=0,"",IF($B189&lt;&gt;"Yes","Not Included",IF(OR($U189&gt;'Settings'!$B$14,$J189&gt;'Settings'!$B$17),"Review","Within Capacity")))</f>
        <v/>
      </c>
      <c r="AH189" s="39">
        <f>IF(COUNTA($A189:$N189)=0,"",IF($B189&lt;&gt;"Yes","Not Included",IF($AD189&gt;='Settings'!$B$15,"Meets Target","Below Target")))</f>
        <v/>
      </c>
      <c r="AI189" s="39">
        <f>IF(COUNTA($A189:$N189)=0,"",IF($B189&lt;&gt;"Yes","Exclude",IF($AJ189&lt;&gt;"OK","Complete Inputs",IF($AG189="Review","Review Capacity/Distance",IF($AH189="Below Target","Review Pricing/Costs",IF($AF189&lt;'Settings'!$B$16,"Build Density","Recommended"))))))</f>
        <v/>
      </c>
      <c r="AJ189" s="39">
        <f>IF(COUNTA($A189:$N189)=0,"",IF($B189&lt;&gt;"Yes","Not Required",IF(COUNTIF($A$6:$A$205,$A189)&gt;1,"Duplicate Area ID",IF(OR($A189="",$C189="",$D189="",$E189="",$F189="",$G189="",$H189&lt;=0,$I189&lt;=0,$J189&lt;=0,$K189&lt;0,$L189&lt;=0,$M189="",LEN($D189)&lt;&gt;5,IFERROR(VALUE($D189),-1)&lt;0),"Complete Inputs","OK"))))</f>
        <v/>
      </c>
    </row>
    <row r="190" ht="20" customHeight="1">
      <c r="A190" s="29" t="n"/>
      <c r="B190" s="29" t="n"/>
      <c r="C190" s="29" t="n"/>
      <c r="D190" s="30" t="n"/>
      <c r="E190" s="29" t="n"/>
      <c r="F190" s="29" t="n"/>
      <c r="G190" s="29" t="n"/>
      <c r="H190" s="31" t="n"/>
      <c r="I190" s="31" t="n"/>
      <c r="J190" s="57" t="n"/>
      <c r="K190" s="57" t="n"/>
      <c r="L190" s="58" t="n"/>
      <c r="M190" s="29" t="n"/>
      <c r="N190" s="34" t="n"/>
      <c r="O190" s="59">
        <f>IF(COUNTA($A190:$N190)=0,"",IF($B190="Yes",2*$J190*$H190,0))</f>
        <v/>
      </c>
      <c r="P190" s="59">
        <f>IF(COUNTA($A190:$N190)=0,"",IF($B190="Yes",MAX($I190-$H190,0)*$K190,0))</f>
        <v/>
      </c>
      <c r="Q190" s="59">
        <f>IF(COUNTA($A190:$N190)=0,"",IF($B190="Yes",$O190+$P190,0))</f>
        <v/>
      </c>
      <c r="R190" s="59">
        <f>IF(COUNTA($A190:$N190)=0,"",IF($B190="Yes",IFERROR($Q190/'Settings'!$B$7,0),0))</f>
        <v/>
      </c>
      <c r="S190" s="59">
        <f>IF(COUNTA($A190:$N190)=0,"",IF($B190="Yes",IFERROR($I190*'Settings'!$B$8/60,0),0))</f>
        <v/>
      </c>
      <c r="T190" s="59">
        <f>IF(COUNTA($A190:$N190)=0,"",IF($B190="Yes",$R190+$S190,0))</f>
        <v/>
      </c>
      <c r="U190" s="59">
        <f>IF(COUNTA($A190:$N190)=0,"",IF($B190="Yes",IFERROR($T190/$H190,0),0))</f>
        <v/>
      </c>
      <c r="V190" s="60">
        <f>IF(COUNTA($A190:$N190)=0,"",IF($B190="Yes",$I190*$L190,0))</f>
        <v/>
      </c>
      <c r="W190" s="59">
        <f>IF(COUNTA($A190:$N190)=0,"",IF($B190="Yes",IFERROR($Q190/'Settings'!$B$9,0),0))</f>
        <v/>
      </c>
      <c r="X190" s="60">
        <f>IF(COUNTA($A190:$N190)=0,"",IF($B190="Yes",$W190*'Settings'!$B$10,0))</f>
        <v/>
      </c>
      <c r="Y190" s="60">
        <f>IF(COUNTA($A190:$N190)=0,"",IF($B190="Yes",$Q190*'Settings'!$B$11,0))</f>
        <v/>
      </c>
      <c r="Z190" s="60">
        <f>IF(COUNTA($A190:$N190)=0,"",IF($B190="Yes",$T190*'Settings'!$B$12,0))</f>
        <v/>
      </c>
      <c r="AA190" s="60">
        <f>IF(COUNTA($A190:$N190)=0,"",IF($B190="Yes",$H190*'Settings'!$B$13,0))</f>
        <v/>
      </c>
      <c r="AB190" s="60">
        <f>IF(COUNTA($A190:$N190)=0,"",IF($B190="Yes",SUM($X190:$AA190),0))</f>
        <v/>
      </c>
      <c r="AC190" s="60">
        <f>IF(COUNTA($A190:$N190)=0,"",IF($B190="Yes",$V190-$AB190,0))</f>
        <v/>
      </c>
      <c r="AD190" s="61">
        <f>IF(COUNTA($A190:$N190)=0,"",IF($B190="Yes",IFERROR($AC190/$V190,0),0))</f>
        <v/>
      </c>
      <c r="AE190" s="59">
        <f>IF(COUNTA($A190:$N190)=0,"",IF($B190="Yes",IFERROR($I190/$H190,0),0))</f>
        <v/>
      </c>
      <c r="AF190" s="38">
        <f>IF(COUNTA($A190:$N190)=0,"",IF($B190="Yes",IFERROR($I190/$Q190,0),0))</f>
        <v/>
      </c>
      <c r="AG190" s="39">
        <f>IF(COUNTA($A190:$N190)=0,"",IF($B190&lt;&gt;"Yes","Not Included",IF(OR($U190&gt;'Settings'!$B$14,$J190&gt;'Settings'!$B$17),"Review","Within Capacity")))</f>
        <v/>
      </c>
      <c r="AH190" s="39">
        <f>IF(COUNTA($A190:$N190)=0,"",IF($B190&lt;&gt;"Yes","Not Included",IF($AD190&gt;='Settings'!$B$15,"Meets Target","Below Target")))</f>
        <v/>
      </c>
      <c r="AI190" s="39">
        <f>IF(COUNTA($A190:$N190)=0,"",IF($B190&lt;&gt;"Yes","Exclude",IF($AJ190&lt;&gt;"OK","Complete Inputs",IF($AG190="Review","Review Capacity/Distance",IF($AH190="Below Target","Review Pricing/Costs",IF($AF190&lt;'Settings'!$B$16,"Build Density","Recommended"))))))</f>
        <v/>
      </c>
      <c r="AJ190" s="39">
        <f>IF(COUNTA($A190:$N190)=0,"",IF($B190&lt;&gt;"Yes","Not Required",IF(COUNTIF($A$6:$A$205,$A190)&gt;1,"Duplicate Area ID",IF(OR($A190="",$C190="",$D190="",$E190="",$F190="",$G190="",$H190&lt;=0,$I190&lt;=0,$J190&lt;=0,$K190&lt;0,$L190&lt;=0,$M190="",LEN($D190)&lt;&gt;5,IFERROR(VALUE($D190),-1)&lt;0),"Complete Inputs","OK"))))</f>
        <v/>
      </c>
    </row>
    <row r="191" ht="20" customHeight="1">
      <c r="A191" s="29" t="n"/>
      <c r="B191" s="29" t="n"/>
      <c r="C191" s="29" t="n"/>
      <c r="D191" s="30" t="n"/>
      <c r="E191" s="29" t="n"/>
      <c r="F191" s="29" t="n"/>
      <c r="G191" s="29" t="n"/>
      <c r="H191" s="31" t="n"/>
      <c r="I191" s="31" t="n"/>
      <c r="J191" s="57" t="n"/>
      <c r="K191" s="57" t="n"/>
      <c r="L191" s="58" t="n"/>
      <c r="M191" s="29" t="n"/>
      <c r="N191" s="34" t="n"/>
      <c r="O191" s="59">
        <f>IF(COUNTA($A191:$N191)=0,"",IF($B191="Yes",2*$J191*$H191,0))</f>
        <v/>
      </c>
      <c r="P191" s="59">
        <f>IF(COUNTA($A191:$N191)=0,"",IF($B191="Yes",MAX($I191-$H191,0)*$K191,0))</f>
        <v/>
      </c>
      <c r="Q191" s="59">
        <f>IF(COUNTA($A191:$N191)=0,"",IF($B191="Yes",$O191+$P191,0))</f>
        <v/>
      </c>
      <c r="R191" s="59">
        <f>IF(COUNTA($A191:$N191)=0,"",IF($B191="Yes",IFERROR($Q191/'Settings'!$B$7,0),0))</f>
        <v/>
      </c>
      <c r="S191" s="59">
        <f>IF(COUNTA($A191:$N191)=0,"",IF($B191="Yes",IFERROR($I191*'Settings'!$B$8/60,0),0))</f>
        <v/>
      </c>
      <c r="T191" s="59">
        <f>IF(COUNTA($A191:$N191)=0,"",IF($B191="Yes",$R191+$S191,0))</f>
        <v/>
      </c>
      <c r="U191" s="59">
        <f>IF(COUNTA($A191:$N191)=0,"",IF($B191="Yes",IFERROR($T191/$H191,0),0))</f>
        <v/>
      </c>
      <c r="V191" s="60">
        <f>IF(COUNTA($A191:$N191)=0,"",IF($B191="Yes",$I191*$L191,0))</f>
        <v/>
      </c>
      <c r="W191" s="59">
        <f>IF(COUNTA($A191:$N191)=0,"",IF($B191="Yes",IFERROR($Q191/'Settings'!$B$9,0),0))</f>
        <v/>
      </c>
      <c r="X191" s="60">
        <f>IF(COUNTA($A191:$N191)=0,"",IF($B191="Yes",$W191*'Settings'!$B$10,0))</f>
        <v/>
      </c>
      <c r="Y191" s="60">
        <f>IF(COUNTA($A191:$N191)=0,"",IF($B191="Yes",$Q191*'Settings'!$B$11,0))</f>
        <v/>
      </c>
      <c r="Z191" s="60">
        <f>IF(COUNTA($A191:$N191)=0,"",IF($B191="Yes",$T191*'Settings'!$B$12,0))</f>
        <v/>
      </c>
      <c r="AA191" s="60">
        <f>IF(COUNTA($A191:$N191)=0,"",IF($B191="Yes",$H191*'Settings'!$B$13,0))</f>
        <v/>
      </c>
      <c r="AB191" s="60">
        <f>IF(COUNTA($A191:$N191)=0,"",IF($B191="Yes",SUM($X191:$AA191),0))</f>
        <v/>
      </c>
      <c r="AC191" s="60">
        <f>IF(COUNTA($A191:$N191)=0,"",IF($B191="Yes",$V191-$AB191,0))</f>
        <v/>
      </c>
      <c r="AD191" s="61">
        <f>IF(COUNTA($A191:$N191)=0,"",IF($B191="Yes",IFERROR($AC191/$V191,0),0))</f>
        <v/>
      </c>
      <c r="AE191" s="59">
        <f>IF(COUNTA($A191:$N191)=0,"",IF($B191="Yes",IFERROR($I191/$H191,0),0))</f>
        <v/>
      </c>
      <c r="AF191" s="38">
        <f>IF(COUNTA($A191:$N191)=0,"",IF($B191="Yes",IFERROR($I191/$Q191,0),0))</f>
        <v/>
      </c>
      <c r="AG191" s="39">
        <f>IF(COUNTA($A191:$N191)=0,"",IF($B191&lt;&gt;"Yes","Not Included",IF(OR($U191&gt;'Settings'!$B$14,$J191&gt;'Settings'!$B$17),"Review","Within Capacity")))</f>
        <v/>
      </c>
      <c r="AH191" s="39">
        <f>IF(COUNTA($A191:$N191)=0,"",IF($B191&lt;&gt;"Yes","Not Included",IF($AD191&gt;='Settings'!$B$15,"Meets Target","Below Target")))</f>
        <v/>
      </c>
      <c r="AI191" s="39">
        <f>IF(COUNTA($A191:$N191)=0,"",IF($B191&lt;&gt;"Yes","Exclude",IF($AJ191&lt;&gt;"OK","Complete Inputs",IF($AG191="Review","Review Capacity/Distance",IF($AH191="Below Target","Review Pricing/Costs",IF($AF191&lt;'Settings'!$B$16,"Build Density","Recommended"))))))</f>
        <v/>
      </c>
      <c r="AJ191" s="39">
        <f>IF(COUNTA($A191:$N191)=0,"",IF($B191&lt;&gt;"Yes","Not Required",IF(COUNTIF($A$6:$A$205,$A191)&gt;1,"Duplicate Area ID",IF(OR($A191="",$C191="",$D191="",$E191="",$F191="",$G191="",$H191&lt;=0,$I191&lt;=0,$J191&lt;=0,$K191&lt;0,$L191&lt;=0,$M191="",LEN($D191)&lt;&gt;5,IFERROR(VALUE($D191),-1)&lt;0),"Complete Inputs","OK"))))</f>
        <v/>
      </c>
    </row>
    <row r="192" ht="20" customHeight="1">
      <c r="A192" s="29" t="n"/>
      <c r="B192" s="29" t="n"/>
      <c r="C192" s="29" t="n"/>
      <c r="D192" s="30" t="n"/>
      <c r="E192" s="29" t="n"/>
      <c r="F192" s="29" t="n"/>
      <c r="G192" s="29" t="n"/>
      <c r="H192" s="31" t="n"/>
      <c r="I192" s="31" t="n"/>
      <c r="J192" s="57" t="n"/>
      <c r="K192" s="57" t="n"/>
      <c r="L192" s="58" t="n"/>
      <c r="M192" s="29" t="n"/>
      <c r="N192" s="34" t="n"/>
      <c r="O192" s="59">
        <f>IF(COUNTA($A192:$N192)=0,"",IF($B192="Yes",2*$J192*$H192,0))</f>
        <v/>
      </c>
      <c r="P192" s="59">
        <f>IF(COUNTA($A192:$N192)=0,"",IF($B192="Yes",MAX($I192-$H192,0)*$K192,0))</f>
        <v/>
      </c>
      <c r="Q192" s="59">
        <f>IF(COUNTA($A192:$N192)=0,"",IF($B192="Yes",$O192+$P192,0))</f>
        <v/>
      </c>
      <c r="R192" s="59">
        <f>IF(COUNTA($A192:$N192)=0,"",IF($B192="Yes",IFERROR($Q192/'Settings'!$B$7,0),0))</f>
        <v/>
      </c>
      <c r="S192" s="59">
        <f>IF(COUNTA($A192:$N192)=0,"",IF($B192="Yes",IFERROR($I192*'Settings'!$B$8/60,0),0))</f>
        <v/>
      </c>
      <c r="T192" s="59">
        <f>IF(COUNTA($A192:$N192)=0,"",IF($B192="Yes",$R192+$S192,0))</f>
        <v/>
      </c>
      <c r="U192" s="59">
        <f>IF(COUNTA($A192:$N192)=0,"",IF($B192="Yes",IFERROR($T192/$H192,0),0))</f>
        <v/>
      </c>
      <c r="V192" s="60">
        <f>IF(COUNTA($A192:$N192)=0,"",IF($B192="Yes",$I192*$L192,0))</f>
        <v/>
      </c>
      <c r="W192" s="59">
        <f>IF(COUNTA($A192:$N192)=0,"",IF($B192="Yes",IFERROR($Q192/'Settings'!$B$9,0),0))</f>
        <v/>
      </c>
      <c r="X192" s="60">
        <f>IF(COUNTA($A192:$N192)=0,"",IF($B192="Yes",$W192*'Settings'!$B$10,0))</f>
        <v/>
      </c>
      <c r="Y192" s="60">
        <f>IF(COUNTA($A192:$N192)=0,"",IF($B192="Yes",$Q192*'Settings'!$B$11,0))</f>
        <v/>
      </c>
      <c r="Z192" s="60">
        <f>IF(COUNTA($A192:$N192)=0,"",IF($B192="Yes",$T192*'Settings'!$B$12,0))</f>
        <v/>
      </c>
      <c r="AA192" s="60">
        <f>IF(COUNTA($A192:$N192)=0,"",IF($B192="Yes",$H192*'Settings'!$B$13,0))</f>
        <v/>
      </c>
      <c r="AB192" s="60">
        <f>IF(COUNTA($A192:$N192)=0,"",IF($B192="Yes",SUM($X192:$AA192),0))</f>
        <v/>
      </c>
      <c r="AC192" s="60">
        <f>IF(COUNTA($A192:$N192)=0,"",IF($B192="Yes",$V192-$AB192,0))</f>
        <v/>
      </c>
      <c r="AD192" s="61">
        <f>IF(COUNTA($A192:$N192)=0,"",IF($B192="Yes",IFERROR($AC192/$V192,0),0))</f>
        <v/>
      </c>
      <c r="AE192" s="59">
        <f>IF(COUNTA($A192:$N192)=0,"",IF($B192="Yes",IFERROR($I192/$H192,0),0))</f>
        <v/>
      </c>
      <c r="AF192" s="38">
        <f>IF(COUNTA($A192:$N192)=0,"",IF($B192="Yes",IFERROR($I192/$Q192,0),0))</f>
        <v/>
      </c>
      <c r="AG192" s="39">
        <f>IF(COUNTA($A192:$N192)=0,"",IF($B192&lt;&gt;"Yes","Not Included",IF(OR($U192&gt;'Settings'!$B$14,$J192&gt;'Settings'!$B$17),"Review","Within Capacity")))</f>
        <v/>
      </c>
      <c r="AH192" s="39">
        <f>IF(COUNTA($A192:$N192)=0,"",IF($B192&lt;&gt;"Yes","Not Included",IF($AD192&gt;='Settings'!$B$15,"Meets Target","Below Target")))</f>
        <v/>
      </c>
      <c r="AI192" s="39">
        <f>IF(COUNTA($A192:$N192)=0,"",IF($B192&lt;&gt;"Yes","Exclude",IF($AJ192&lt;&gt;"OK","Complete Inputs",IF($AG192="Review","Review Capacity/Distance",IF($AH192="Below Target","Review Pricing/Costs",IF($AF192&lt;'Settings'!$B$16,"Build Density","Recommended"))))))</f>
        <v/>
      </c>
      <c r="AJ192" s="39">
        <f>IF(COUNTA($A192:$N192)=0,"",IF($B192&lt;&gt;"Yes","Not Required",IF(COUNTIF($A$6:$A$205,$A192)&gt;1,"Duplicate Area ID",IF(OR($A192="",$C192="",$D192="",$E192="",$F192="",$G192="",$H192&lt;=0,$I192&lt;=0,$J192&lt;=0,$K192&lt;0,$L192&lt;=0,$M192="",LEN($D192)&lt;&gt;5,IFERROR(VALUE($D192),-1)&lt;0),"Complete Inputs","OK"))))</f>
        <v/>
      </c>
    </row>
    <row r="193" ht="20" customHeight="1">
      <c r="A193" s="29" t="n"/>
      <c r="B193" s="29" t="n"/>
      <c r="C193" s="29" t="n"/>
      <c r="D193" s="30" t="n"/>
      <c r="E193" s="29" t="n"/>
      <c r="F193" s="29" t="n"/>
      <c r="G193" s="29" t="n"/>
      <c r="H193" s="31" t="n"/>
      <c r="I193" s="31" t="n"/>
      <c r="J193" s="57" t="n"/>
      <c r="K193" s="57" t="n"/>
      <c r="L193" s="58" t="n"/>
      <c r="M193" s="29" t="n"/>
      <c r="N193" s="34" t="n"/>
      <c r="O193" s="59">
        <f>IF(COUNTA($A193:$N193)=0,"",IF($B193="Yes",2*$J193*$H193,0))</f>
        <v/>
      </c>
      <c r="P193" s="59">
        <f>IF(COUNTA($A193:$N193)=0,"",IF($B193="Yes",MAX($I193-$H193,0)*$K193,0))</f>
        <v/>
      </c>
      <c r="Q193" s="59">
        <f>IF(COUNTA($A193:$N193)=0,"",IF($B193="Yes",$O193+$P193,0))</f>
        <v/>
      </c>
      <c r="R193" s="59">
        <f>IF(COUNTA($A193:$N193)=0,"",IF($B193="Yes",IFERROR($Q193/'Settings'!$B$7,0),0))</f>
        <v/>
      </c>
      <c r="S193" s="59">
        <f>IF(COUNTA($A193:$N193)=0,"",IF($B193="Yes",IFERROR($I193*'Settings'!$B$8/60,0),0))</f>
        <v/>
      </c>
      <c r="T193" s="59">
        <f>IF(COUNTA($A193:$N193)=0,"",IF($B193="Yes",$R193+$S193,0))</f>
        <v/>
      </c>
      <c r="U193" s="59">
        <f>IF(COUNTA($A193:$N193)=0,"",IF($B193="Yes",IFERROR($T193/$H193,0),0))</f>
        <v/>
      </c>
      <c r="V193" s="60">
        <f>IF(COUNTA($A193:$N193)=0,"",IF($B193="Yes",$I193*$L193,0))</f>
        <v/>
      </c>
      <c r="W193" s="59">
        <f>IF(COUNTA($A193:$N193)=0,"",IF($B193="Yes",IFERROR($Q193/'Settings'!$B$9,0),0))</f>
        <v/>
      </c>
      <c r="X193" s="60">
        <f>IF(COUNTA($A193:$N193)=0,"",IF($B193="Yes",$W193*'Settings'!$B$10,0))</f>
        <v/>
      </c>
      <c r="Y193" s="60">
        <f>IF(COUNTA($A193:$N193)=0,"",IF($B193="Yes",$Q193*'Settings'!$B$11,0))</f>
        <v/>
      </c>
      <c r="Z193" s="60">
        <f>IF(COUNTA($A193:$N193)=0,"",IF($B193="Yes",$T193*'Settings'!$B$12,0))</f>
        <v/>
      </c>
      <c r="AA193" s="60">
        <f>IF(COUNTA($A193:$N193)=0,"",IF($B193="Yes",$H193*'Settings'!$B$13,0))</f>
        <v/>
      </c>
      <c r="AB193" s="60">
        <f>IF(COUNTA($A193:$N193)=0,"",IF($B193="Yes",SUM($X193:$AA193),0))</f>
        <v/>
      </c>
      <c r="AC193" s="60">
        <f>IF(COUNTA($A193:$N193)=0,"",IF($B193="Yes",$V193-$AB193,0))</f>
        <v/>
      </c>
      <c r="AD193" s="61">
        <f>IF(COUNTA($A193:$N193)=0,"",IF($B193="Yes",IFERROR($AC193/$V193,0),0))</f>
        <v/>
      </c>
      <c r="AE193" s="59">
        <f>IF(COUNTA($A193:$N193)=0,"",IF($B193="Yes",IFERROR($I193/$H193,0),0))</f>
        <v/>
      </c>
      <c r="AF193" s="38">
        <f>IF(COUNTA($A193:$N193)=0,"",IF($B193="Yes",IFERROR($I193/$Q193,0),0))</f>
        <v/>
      </c>
      <c r="AG193" s="39">
        <f>IF(COUNTA($A193:$N193)=0,"",IF($B193&lt;&gt;"Yes","Not Included",IF(OR($U193&gt;'Settings'!$B$14,$J193&gt;'Settings'!$B$17),"Review","Within Capacity")))</f>
        <v/>
      </c>
      <c r="AH193" s="39">
        <f>IF(COUNTA($A193:$N193)=0,"",IF($B193&lt;&gt;"Yes","Not Included",IF($AD193&gt;='Settings'!$B$15,"Meets Target","Below Target")))</f>
        <v/>
      </c>
      <c r="AI193" s="39">
        <f>IF(COUNTA($A193:$N193)=0,"",IF($B193&lt;&gt;"Yes","Exclude",IF($AJ193&lt;&gt;"OK","Complete Inputs",IF($AG193="Review","Review Capacity/Distance",IF($AH193="Below Target","Review Pricing/Costs",IF($AF193&lt;'Settings'!$B$16,"Build Density","Recommended"))))))</f>
        <v/>
      </c>
      <c r="AJ193" s="39">
        <f>IF(COUNTA($A193:$N193)=0,"",IF($B193&lt;&gt;"Yes","Not Required",IF(COUNTIF($A$6:$A$205,$A193)&gt;1,"Duplicate Area ID",IF(OR($A193="",$C193="",$D193="",$E193="",$F193="",$G193="",$H193&lt;=0,$I193&lt;=0,$J193&lt;=0,$K193&lt;0,$L193&lt;=0,$M193="",LEN($D193)&lt;&gt;5,IFERROR(VALUE($D193),-1)&lt;0),"Complete Inputs","OK"))))</f>
        <v/>
      </c>
    </row>
    <row r="194" ht="20" customHeight="1">
      <c r="A194" s="29" t="n"/>
      <c r="B194" s="29" t="n"/>
      <c r="C194" s="29" t="n"/>
      <c r="D194" s="30" t="n"/>
      <c r="E194" s="29" t="n"/>
      <c r="F194" s="29" t="n"/>
      <c r="G194" s="29" t="n"/>
      <c r="H194" s="31" t="n"/>
      <c r="I194" s="31" t="n"/>
      <c r="J194" s="57" t="n"/>
      <c r="K194" s="57" t="n"/>
      <c r="L194" s="58" t="n"/>
      <c r="M194" s="29" t="n"/>
      <c r="N194" s="34" t="n"/>
      <c r="O194" s="59">
        <f>IF(COUNTA($A194:$N194)=0,"",IF($B194="Yes",2*$J194*$H194,0))</f>
        <v/>
      </c>
      <c r="P194" s="59">
        <f>IF(COUNTA($A194:$N194)=0,"",IF($B194="Yes",MAX($I194-$H194,0)*$K194,0))</f>
        <v/>
      </c>
      <c r="Q194" s="59">
        <f>IF(COUNTA($A194:$N194)=0,"",IF($B194="Yes",$O194+$P194,0))</f>
        <v/>
      </c>
      <c r="R194" s="59">
        <f>IF(COUNTA($A194:$N194)=0,"",IF($B194="Yes",IFERROR($Q194/'Settings'!$B$7,0),0))</f>
        <v/>
      </c>
      <c r="S194" s="59">
        <f>IF(COUNTA($A194:$N194)=0,"",IF($B194="Yes",IFERROR($I194*'Settings'!$B$8/60,0),0))</f>
        <v/>
      </c>
      <c r="T194" s="59">
        <f>IF(COUNTA($A194:$N194)=0,"",IF($B194="Yes",$R194+$S194,0))</f>
        <v/>
      </c>
      <c r="U194" s="59">
        <f>IF(COUNTA($A194:$N194)=0,"",IF($B194="Yes",IFERROR($T194/$H194,0),0))</f>
        <v/>
      </c>
      <c r="V194" s="60">
        <f>IF(COUNTA($A194:$N194)=0,"",IF($B194="Yes",$I194*$L194,0))</f>
        <v/>
      </c>
      <c r="W194" s="59">
        <f>IF(COUNTA($A194:$N194)=0,"",IF($B194="Yes",IFERROR($Q194/'Settings'!$B$9,0),0))</f>
        <v/>
      </c>
      <c r="X194" s="60">
        <f>IF(COUNTA($A194:$N194)=0,"",IF($B194="Yes",$W194*'Settings'!$B$10,0))</f>
        <v/>
      </c>
      <c r="Y194" s="60">
        <f>IF(COUNTA($A194:$N194)=0,"",IF($B194="Yes",$Q194*'Settings'!$B$11,0))</f>
        <v/>
      </c>
      <c r="Z194" s="60">
        <f>IF(COUNTA($A194:$N194)=0,"",IF($B194="Yes",$T194*'Settings'!$B$12,0))</f>
        <v/>
      </c>
      <c r="AA194" s="60">
        <f>IF(COUNTA($A194:$N194)=0,"",IF($B194="Yes",$H194*'Settings'!$B$13,0))</f>
        <v/>
      </c>
      <c r="AB194" s="60">
        <f>IF(COUNTA($A194:$N194)=0,"",IF($B194="Yes",SUM($X194:$AA194),0))</f>
        <v/>
      </c>
      <c r="AC194" s="60">
        <f>IF(COUNTA($A194:$N194)=0,"",IF($B194="Yes",$V194-$AB194,0))</f>
        <v/>
      </c>
      <c r="AD194" s="61">
        <f>IF(COUNTA($A194:$N194)=0,"",IF($B194="Yes",IFERROR($AC194/$V194,0),0))</f>
        <v/>
      </c>
      <c r="AE194" s="59">
        <f>IF(COUNTA($A194:$N194)=0,"",IF($B194="Yes",IFERROR($I194/$H194,0),0))</f>
        <v/>
      </c>
      <c r="AF194" s="38">
        <f>IF(COUNTA($A194:$N194)=0,"",IF($B194="Yes",IFERROR($I194/$Q194,0),0))</f>
        <v/>
      </c>
      <c r="AG194" s="39">
        <f>IF(COUNTA($A194:$N194)=0,"",IF($B194&lt;&gt;"Yes","Not Included",IF(OR($U194&gt;'Settings'!$B$14,$J194&gt;'Settings'!$B$17),"Review","Within Capacity")))</f>
        <v/>
      </c>
      <c r="AH194" s="39">
        <f>IF(COUNTA($A194:$N194)=0,"",IF($B194&lt;&gt;"Yes","Not Included",IF($AD194&gt;='Settings'!$B$15,"Meets Target","Below Target")))</f>
        <v/>
      </c>
      <c r="AI194" s="39">
        <f>IF(COUNTA($A194:$N194)=0,"",IF($B194&lt;&gt;"Yes","Exclude",IF($AJ194&lt;&gt;"OK","Complete Inputs",IF($AG194="Review","Review Capacity/Distance",IF($AH194="Below Target","Review Pricing/Costs",IF($AF194&lt;'Settings'!$B$16,"Build Density","Recommended"))))))</f>
        <v/>
      </c>
      <c r="AJ194" s="39">
        <f>IF(COUNTA($A194:$N194)=0,"",IF($B194&lt;&gt;"Yes","Not Required",IF(COUNTIF($A$6:$A$205,$A194)&gt;1,"Duplicate Area ID",IF(OR($A194="",$C194="",$D194="",$E194="",$F194="",$G194="",$H194&lt;=0,$I194&lt;=0,$J194&lt;=0,$K194&lt;0,$L194&lt;=0,$M194="",LEN($D194)&lt;&gt;5,IFERROR(VALUE($D194),-1)&lt;0),"Complete Inputs","OK"))))</f>
        <v/>
      </c>
    </row>
    <row r="195" ht="20" customHeight="1">
      <c r="A195" s="29" t="n"/>
      <c r="B195" s="29" t="n"/>
      <c r="C195" s="29" t="n"/>
      <c r="D195" s="30" t="n"/>
      <c r="E195" s="29" t="n"/>
      <c r="F195" s="29" t="n"/>
      <c r="G195" s="29" t="n"/>
      <c r="H195" s="31" t="n"/>
      <c r="I195" s="31" t="n"/>
      <c r="J195" s="57" t="n"/>
      <c r="K195" s="57" t="n"/>
      <c r="L195" s="58" t="n"/>
      <c r="M195" s="29" t="n"/>
      <c r="N195" s="34" t="n"/>
      <c r="O195" s="59">
        <f>IF(COUNTA($A195:$N195)=0,"",IF($B195="Yes",2*$J195*$H195,0))</f>
        <v/>
      </c>
      <c r="P195" s="59">
        <f>IF(COUNTA($A195:$N195)=0,"",IF($B195="Yes",MAX($I195-$H195,0)*$K195,0))</f>
        <v/>
      </c>
      <c r="Q195" s="59">
        <f>IF(COUNTA($A195:$N195)=0,"",IF($B195="Yes",$O195+$P195,0))</f>
        <v/>
      </c>
      <c r="R195" s="59">
        <f>IF(COUNTA($A195:$N195)=0,"",IF($B195="Yes",IFERROR($Q195/'Settings'!$B$7,0),0))</f>
        <v/>
      </c>
      <c r="S195" s="59">
        <f>IF(COUNTA($A195:$N195)=0,"",IF($B195="Yes",IFERROR($I195*'Settings'!$B$8/60,0),0))</f>
        <v/>
      </c>
      <c r="T195" s="59">
        <f>IF(COUNTA($A195:$N195)=0,"",IF($B195="Yes",$R195+$S195,0))</f>
        <v/>
      </c>
      <c r="U195" s="59">
        <f>IF(COUNTA($A195:$N195)=0,"",IF($B195="Yes",IFERROR($T195/$H195,0),0))</f>
        <v/>
      </c>
      <c r="V195" s="60">
        <f>IF(COUNTA($A195:$N195)=0,"",IF($B195="Yes",$I195*$L195,0))</f>
        <v/>
      </c>
      <c r="W195" s="59">
        <f>IF(COUNTA($A195:$N195)=0,"",IF($B195="Yes",IFERROR($Q195/'Settings'!$B$9,0),0))</f>
        <v/>
      </c>
      <c r="X195" s="60">
        <f>IF(COUNTA($A195:$N195)=0,"",IF($B195="Yes",$W195*'Settings'!$B$10,0))</f>
        <v/>
      </c>
      <c r="Y195" s="60">
        <f>IF(COUNTA($A195:$N195)=0,"",IF($B195="Yes",$Q195*'Settings'!$B$11,0))</f>
        <v/>
      </c>
      <c r="Z195" s="60">
        <f>IF(COUNTA($A195:$N195)=0,"",IF($B195="Yes",$T195*'Settings'!$B$12,0))</f>
        <v/>
      </c>
      <c r="AA195" s="60">
        <f>IF(COUNTA($A195:$N195)=0,"",IF($B195="Yes",$H195*'Settings'!$B$13,0))</f>
        <v/>
      </c>
      <c r="AB195" s="60">
        <f>IF(COUNTA($A195:$N195)=0,"",IF($B195="Yes",SUM($X195:$AA195),0))</f>
        <v/>
      </c>
      <c r="AC195" s="60">
        <f>IF(COUNTA($A195:$N195)=0,"",IF($B195="Yes",$V195-$AB195,0))</f>
        <v/>
      </c>
      <c r="AD195" s="61">
        <f>IF(COUNTA($A195:$N195)=0,"",IF($B195="Yes",IFERROR($AC195/$V195,0),0))</f>
        <v/>
      </c>
      <c r="AE195" s="59">
        <f>IF(COUNTA($A195:$N195)=0,"",IF($B195="Yes",IFERROR($I195/$H195,0),0))</f>
        <v/>
      </c>
      <c r="AF195" s="38">
        <f>IF(COUNTA($A195:$N195)=0,"",IF($B195="Yes",IFERROR($I195/$Q195,0),0))</f>
        <v/>
      </c>
      <c r="AG195" s="39">
        <f>IF(COUNTA($A195:$N195)=0,"",IF($B195&lt;&gt;"Yes","Not Included",IF(OR($U195&gt;'Settings'!$B$14,$J195&gt;'Settings'!$B$17),"Review","Within Capacity")))</f>
        <v/>
      </c>
      <c r="AH195" s="39">
        <f>IF(COUNTA($A195:$N195)=0,"",IF($B195&lt;&gt;"Yes","Not Included",IF($AD195&gt;='Settings'!$B$15,"Meets Target","Below Target")))</f>
        <v/>
      </c>
      <c r="AI195" s="39">
        <f>IF(COUNTA($A195:$N195)=0,"",IF($B195&lt;&gt;"Yes","Exclude",IF($AJ195&lt;&gt;"OK","Complete Inputs",IF($AG195="Review","Review Capacity/Distance",IF($AH195="Below Target","Review Pricing/Costs",IF($AF195&lt;'Settings'!$B$16,"Build Density","Recommended"))))))</f>
        <v/>
      </c>
      <c r="AJ195" s="39">
        <f>IF(COUNTA($A195:$N195)=0,"",IF($B195&lt;&gt;"Yes","Not Required",IF(COUNTIF($A$6:$A$205,$A195)&gt;1,"Duplicate Area ID",IF(OR($A195="",$C195="",$D195="",$E195="",$F195="",$G195="",$H195&lt;=0,$I195&lt;=0,$J195&lt;=0,$K195&lt;0,$L195&lt;=0,$M195="",LEN($D195)&lt;&gt;5,IFERROR(VALUE($D195),-1)&lt;0),"Complete Inputs","OK"))))</f>
        <v/>
      </c>
    </row>
    <row r="196" ht="20" customHeight="1">
      <c r="A196" s="29" t="n"/>
      <c r="B196" s="29" t="n"/>
      <c r="C196" s="29" t="n"/>
      <c r="D196" s="30" t="n"/>
      <c r="E196" s="29" t="n"/>
      <c r="F196" s="29" t="n"/>
      <c r="G196" s="29" t="n"/>
      <c r="H196" s="31" t="n"/>
      <c r="I196" s="31" t="n"/>
      <c r="J196" s="57" t="n"/>
      <c r="K196" s="57" t="n"/>
      <c r="L196" s="58" t="n"/>
      <c r="M196" s="29" t="n"/>
      <c r="N196" s="34" t="n"/>
      <c r="O196" s="59">
        <f>IF(COUNTA($A196:$N196)=0,"",IF($B196="Yes",2*$J196*$H196,0))</f>
        <v/>
      </c>
      <c r="P196" s="59">
        <f>IF(COUNTA($A196:$N196)=0,"",IF($B196="Yes",MAX($I196-$H196,0)*$K196,0))</f>
        <v/>
      </c>
      <c r="Q196" s="59">
        <f>IF(COUNTA($A196:$N196)=0,"",IF($B196="Yes",$O196+$P196,0))</f>
        <v/>
      </c>
      <c r="R196" s="59">
        <f>IF(COUNTA($A196:$N196)=0,"",IF($B196="Yes",IFERROR($Q196/'Settings'!$B$7,0),0))</f>
        <v/>
      </c>
      <c r="S196" s="59">
        <f>IF(COUNTA($A196:$N196)=0,"",IF($B196="Yes",IFERROR($I196*'Settings'!$B$8/60,0),0))</f>
        <v/>
      </c>
      <c r="T196" s="59">
        <f>IF(COUNTA($A196:$N196)=0,"",IF($B196="Yes",$R196+$S196,0))</f>
        <v/>
      </c>
      <c r="U196" s="59">
        <f>IF(COUNTA($A196:$N196)=0,"",IF($B196="Yes",IFERROR($T196/$H196,0),0))</f>
        <v/>
      </c>
      <c r="V196" s="60">
        <f>IF(COUNTA($A196:$N196)=0,"",IF($B196="Yes",$I196*$L196,0))</f>
        <v/>
      </c>
      <c r="W196" s="59">
        <f>IF(COUNTA($A196:$N196)=0,"",IF($B196="Yes",IFERROR($Q196/'Settings'!$B$9,0),0))</f>
        <v/>
      </c>
      <c r="X196" s="60">
        <f>IF(COUNTA($A196:$N196)=0,"",IF($B196="Yes",$W196*'Settings'!$B$10,0))</f>
        <v/>
      </c>
      <c r="Y196" s="60">
        <f>IF(COUNTA($A196:$N196)=0,"",IF($B196="Yes",$Q196*'Settings'!$B$11,0))</f>
        <v/>
      </c>
      <c r="Z196" s="60">
        <f>IF(COUNTA($A196:$N196)=0,"",IF($B196="Yes",$T196*'Settings'!$B$12,0))</f>
        <v/>
      </c>
      <c r="AA196" s="60">
        <f>IF(COUNTA($A196:$N196)=0,"",IF($B196="Yes",$H196*'Settings'!$B$13,0))</f>
        <v/>
      </c>
      <c r="AB196" s="60">
        <f>IF(COUNTA($A196:$N196)=0,"",IF($B196="Yes",SUM($X196:$AA196),0))</f>
        <v/>
      </c>
      <c r="AC196" s="60">
        <f>IF(COUNTA($A196:$N196)=0,"",IF($B196="Yes",$V196-$AB196,0))</f>
        <v/>
      </c>
      <c r="AD196" s="61">
        <f>IF(COUNTA($A196:$N196)=0,"",IF($B196="Yes",IFERROR($AC196/$V196,0),0))</f>
        <v/>
      </c>
      <c r="AE196" s="59">
        <f>IF(COUNTA($A196:$N196)=0,"",IF($B196="Yes",IFERROR($I196/$H196,0),0))</f>
        <v/>
      </c>
      <c r="AF196" s="38">
        <f>IF(COUNTA($A196:$N196)=0,"",IF($B196="Yes",IFERROR($I196/$Q196,0),0))</f>
        <v/>
      </c>
      <c r="AG196" s="39">
        <f>IF(COUNTA($A196:$N196)=0,"",IF($B196&lt;&gt;"Yes","Not Included",IF(OR($U196&gt;'Settings'!$B$14,$J196&gt;'Settings'!$B$17),"Review","Within Capacity")))</f>
        <v/>
      </c>
      <c r="AH196" s="39">
        <f>IF(COUNTA($A196:$N196)=0,"",IF($B196&lt;&gt;"Yes","Not Included",IF($AD196&gt;='Settings'!$B$15,"Meets Target","Below Target")))</f>
        <v/>
      </c>
      <c r="AI196" s="39">
        <f>IF(COUNTA($A196:$N196)=0,"",IF($B196&lt;&gt;"Yes","Exclude",IF($AJ196&lt;&gt;"OK","Complete Inputs",IF($AG196="Review","Review Capacity/Distance",IF($AH196="Below Target","Review Pricing/Costs",IF($AF196&lt;'Settings'!$B$16,"Build Density","Recommended"))))))</f>
        <v/>
      </c>
      <c r="AJ196" s="39">
        <f>IF(COUNTA($A196:$N196)=0,"",IF($B196&lt;&gt;"Yes","Not Required",IF(COUNTIF($A$6:$A$205,$A196)&gt;1,"Duplicate Area ID",IF(OR($A196="",$C196="",$D196="",$E196="",$F196="",$G196="",$H196&lt;=0,$I196&lt;=0,$J196&lt;=0,$K196&lt;0,$L196&lt;=0,$M196="",LEN($D196)&lt;&gt;5,IFERROR(VALUE($D196),-1)&lt;0),"Complete Inputs","OK"))))</f>
        <v/>
      </c>
    </row>
    <row r="197" ht="20" customHeight="1">
      <c r="A197" s="29" t="n"/>
      <c r="B197" s="29" t="n"/>
      <c r="C197" s="29" t="n"/>
      <c r="D197" s="30" t="n"/>
      <c r="E197" s="29" t="n"/>
      <c r="F197" s="29" t="n"/>
      <c r="G197" s="29" t="n"/>
      <c r="H197" s="31" t="n"/>
      <c r="I197" s="31" t="n"/>
      <c r="J197" s="57" t="n"/>
      <c r="K197" s="57" t="n"/>
      <c r="L197" s="58" t="n"/>
      <c r="M197" s="29" t="n"/>
      <c r="N197" s="34" t="n"/>
      <c r="O197" s="59">
        <f>IF(COUNTA($A197:$N197)=0,"",IF($B197="Yes",2*$J197*$H197,0))</f>
        <v/>
      </c>
      <c r="P197" s="59">
        <f>IF(COUNTA($A197:$N197)=0,"",IF($B197="Yes",MAX($I197-$H197,0)*$K197,0))</f>
        <v/>
      </c>
      <c r="Q197" s="59">
        <f>IF(COUNTA($A197:$N197)=0,"",IF($B197="Yes",$O197+$P197,0))</f>
        <v/>
      </c>
      <c r="R197" s="59">
        <f>IF(COUNTA($A197:$N197)=0,"",IF($B197="Yes",IFERROR($Q197/'Settings'!$B$7,0),0))</f>
        <v/>
      </c>
      <c r="S197" s="59">
        <f>IF(COUNTA($A197:$N197)=0,"",IF($B197="Yes",IFERROR($I197*'Settings'!$B$8/60,0),0))</f>
        <v/>
      </c>
      <c r="T197" s="59">
        <f>IF(COUNTA($A197:$N197)=0,"",IF($B197="Yes",$R197+$S197,0))</f>
        <v/>
      </c>
      <c r="U197" s="59">
        <f>IF(COUNTA($A197:$N197)=0,"",IF($B197="Yes",IFERROR($T197/$H197,0),0))</f>
        <v/>
      </c>
      <c r="V197" s="60">
        <f>IF(COUNTA($A197:$N197)=0,"",IF($B197="Yes",$I197*$L197,0))</f>
        <v/>
      </c>
      <c r="W197" s="59">
        <f>IF(COUNTA($A197:$N197)=0,"",IF($B197="Yes",IFERROR($Q197/'Settings'!$B$9,0),0))</f>
        <v/>
      </c>
      <c r="X197" s="60">
        <f>IF(COUNTA($A197:$N197)=0,"",IF($B197="Yes",$W197*'Settings'!$B$10,0))</f>
        <v/>
      </c>
      <c r="Y197" s="60">
        <f>IF(COUNTA($A197:$N197)=0,"",IF($B197="Yes",$Q197*'Settings'!$B$11,0))</f>
        <v/>
      </c>
      <c r="Z197" s="60">
        <f>IF(COUNTA($A197:$N197)=0,"",IF($B197="Yes",$T197*'Settings'!$B$12,0))</f>
        <v/>
      </c>
      <c r="AA197" s="60">
        <f>IF(COUNTA($A197:$N197)=0,"",IF($B197="Yes",$H197*'Settings'!$B$13,0))</f>
        <v/>
      </c>
      <c r="AB197" s="60">
        <f>IF(COUNTA($A197:$N197)=0,"",IF($B197="Yes",SUM($X197:$AA197),0))</f>
        <v/>
      </c>
      <c r="AC197" s="60">
        <f>IF(COUNTA($A197:$N197)=0,"",IF($B197="Yes",$V197-$AB197,0))</f>
        <v/>
      </c>
      <c r="AD197" s="61">
        <f>IF(COUNTA($A197:$N197)=0,"",IF($B197="Yes",IFERROR($AC197/$V197,0),0))</f>
        <v/>
      </c>
      <c r="AE197" s="59">
        <f>IF(COUNTA($A197:$N197)=0,"",IF($B197="Yes",IFERROR($I197/$H197,0),0))</f>
        <v/>
      </c>
      <c r="AF197" s="38">
        <f>IF(COUNTA($A197:$N197)=0,"",IF($B197="Yes",IFERROR($I197/$Q197,0),0))</f>
        <v/>
      </c>
      <c r="AG197" s="39">
        <f>IF(COUNTA($A197:$N197)=0,"",IF($B197&lt;&gt;"Yes","Not Included",IF(OR($U197&gt;'Settings'!$B$14,$J197&gt;'Settings'!$B$17),"Review","Within Capacity")))</f>
        <v/>
      </c>
      <c r="AH197" s="39">
        <f>IF(COUNTA($A197:$N197)=0,"",IF($B197&lt;&gt;"Yes","Not Included",IF($AD197&gt;='Settings'!$B$15,"Meets Target","Below Target")))</f>
        <v/>
      </c>
      <c r="AI197" s="39">
        <f>IF(COUNTA($A197:$N197)=0,"",IF($B197&lt;&gt;"Yes","Exclude",IF($AJ197&lt;&gt;"OK","Complete Inputs",IF($AG197="Review","Review Capacity/Distance",IF($AH197="Below Target","Review Pricing/Costs",IF($AF197&lt;'Settings'!$B$16,"Build Density","Recommended"))))))</f>
        <v/>
      </c>
      <c r="AJ197" s="39">
        <f>IF(COUNTA($A197:$N197)=0,"",IF($B197&lt;&gt;"Yes","Not Required",IF(COUNTIF($A$6:$A$205,$A197)&gt;1,"Duplicate Area ID",IF(OR($A197="",$C197="",$D197="",$E197="",$F197="",$G197="",$H197&lt;=0,$I197&lt;=0,$J197&lt;=0,$K197&lt;0,$L197&lt;=0,$M197="",LEN($D197)&lt;&gt;5,IFERROR(VALUE($D197),-1)&lt;0),"Complete Inputs","OK"))))</f>
        <v/>
      </c>
    </row>
    <row r="198" ht="20" customHeight="1">
      <c r="A198" s="29" t="n"/>
      <c r="B198" s="29" t="n"/>
      <c r="C198" s="29" t="n"/>
      <c r="D198" s="30" t="n"/>
      <c r="E198" s="29" t="n"/>
      <c r="F198" s="29" t="n"/>
      <c r="G198" s="29" t="n"/>
      <c r="H198" s="31" t="n"/>
      <c r="I198" s="31" t="n"/>
      <c r="J198" s="57" t="n"/>
      <c r="K198" s="57" t="n"/>
      <c r="L198" s="58" t="n"/>
      <c r="M198" s="29" t="n"/>
      <c r="N198" s="34" t="n"/>
      <c r="O198" s="59">
        <f>IF(COUNTA($A198:$N198)=0,"",IF($B198="Yes",2*$J198*$H198,0))</f>
        <v/>
      </c>
      <c r="P198" s="59">
        <f>IF(COUNTA($A198:$N198)=0,"",IF($B198="Yes",MAX($I198-$H198,0)*$K198,0))</f>
        <v/>
      </c>
      <c r="Q198" s="59">
        <f>IF(COUNTA($A198:$N198)=0,"",IF($B198="Yes",$O198+$P198,0))</f>
        <v/>
      </c>
      <c r="R198" s="59">
        <f>IF(COUNTA($A198:$N198)=0,"",IF($B198="Yes",IFERROR($Q198/'Settings'!$B$7,0),0))</f>
        <v/>
      </c>
      <c r="S198" s="59">
        <f>IF(COUNTA($A198:$N198)=0,"",IF($B198="Yes",IFERROR($I198*'Settings'!$B$8/60,0),0))</f>
        <v/>
      </c>
      <c r="T198" s="59">
        <f>IF(COUNTA($A198:$N198)=0,"",IF($B198="Yes",$R198+$S198,0))</f>
        <v/>
      </c>
      <c r="U198" s="59">
        <f>IF(COUNTA($A198:$N198)=0,"",IF($B198="Yes",IFERROR($T198/$H198,0),0))</f>
        <v/>
      </c>
      <c r="V198" s="60">
        <f>IF(COUNTA($A198:$N198)=0,"",IF($B198="Yes",$I198*$L198,0))</f>
        <v/>
      </c>
      <c r="W198" s="59">
        <f>IF(COUNTA($A198:$N198)=0,"",IF($B198="Yes",IFERROR($Q198/'Settings'!$B$9,0),0))</f>
        <v/>
      </c>
      <c r="X198" s="60">
        <f>IF(COUNTA($A198:$N198)=0,"",IF($B198="Yes",$W198*'Settings'!$B$10,0))</f>
        <v/>
      </c>
      <c r="Y198" s="60">
        <f>IF(COUNTA($A198:$N198)=0,"",IF($B198="Yes",$Q198*'Settings'!$B$11,0))</f>
        <v/>
      </c>
      <c r="Z198" s="60">
        <f>IF(COUNTA($A198:$N198)=0,"",IF($B198="Yes",$T198*'Settings'!$B$12,0))</f>
        <v/>
      </c>
      <c r="AA198" s="60">
        <f>IF(COUNTA($A198:$N198)=0,"",IF($B198="Yes",$H198*'Settings'!$B$13,0))</f>
        <v/>
      </c>
      <c r="AB198" s="60">
        <f>IF(COUNTA($A198:$N198)=0,"",IF($B198="Yes",SUM($X198:$AA198),0))</f>
        <v/>
      </c>
      <c r="AC198" s="60">
        <f>IF(COUNTA($A198:$N198)=0,"",IF($B198="Yes",$V198-$AB198,0))</f>
        <v/>
      </c>
      <c r="AD198" s="61">
        <f>IF(COUNTA($A198:$N198)=0,"",IF($B198="Yes",IFERROR($AC198/$V198,0),0))</f>
        <v/>
      </c>
      <c r="AE198" s="59">
        <f>IF(COUNTA($A198:$N198)=0,"",IF($B198="Yes",IFERROR($I198/$H198,0),0))</f>
        <v/>
      </c>
      <c r="AF198" s="38">
        <f>IF(COUNTA($A198:$N198)=0,"",IF($B198="Yes",IFERROR($I198/$Q198,0),0))</f>
        <v/>
      </c>
      <c r="AG198" s="39">
        <f>IF(COUNTA($A198:$N198)=0,"",IF($B198&lt;&gt;"Yes","Not Included",IF(OR($U198&gt;'Settings'!$B$14,$J198&gt;'Settings'!$B$17),"Review","Within Capacity")))</f>
        <v/>
      </c>
      <c r="AH198" s="39">
        <f>IF(COUNTA($A198:$N198)=0,"",IF($B198&lt;&gt;"Yes","Not Included",IF($AD198&gt;='Settings'!$B$15,"Meets Target","Below Target")))</f>
        <v/>
      </c>
      <c r="AI198" s="39">
        <f>IF(COUNTA($A198:$N198)=0,"",IF($B198&lt;&gt;"Yes","Exclude",IF($AJ198&lt;&gt;"OK","Complete Inputs",IF($AG198="Review","Review Capacity/Distance",IF($AH198="Below Target","Review Pricing/Costs",IF($AF198&lt;'Settings'!$B$16,"Build Density","Recommended"))))))</f>
        <v/>
      </c>
      <c r="AJ198" s="39">
        <f>IF(COUNTA($A198:$N198)=0,"",IF($B198&lt;&gt;"Yes","Not Required",IF(COUNTIF($A$6:$A$205,$A198)&gt;1,"Duplicate Area ID",IF(OR($A198="",$C198="",$D198="",$E198="",$F198="",$G198="",$H198&lt;=0,$I198&lt;=0,$J198&lt;=0,$K198&lt;0,$L198&lt;=0,$M198="",LEN($D198)&lt;&gt;5,IFERROR(VALUE($D198),-1)&lt;0),"Complete Inputs","OK"))))</f>
        <v/>
      </c>
    </row>
    <row r="199" ht="20" customHeight="1">
      <c r="A199" s="29" t="n"/>
      <c r="B199" s="29" t="n"/>
      <c r="C199" s="29" t="n"/>
      <c r="D199" s="30" t="n"/>
      <c r="E199" s="29" t="n"/>
      <c r="F199" s="29" t="n"/>
      <c r="G199" s="29" t="n"/>
      <c r="H199" s="31" t="n"/>
      <c r="I199" s="31" t="n"/>
      <c r="J199" s="57" t="n"/>
      <c r="K199" s="57" t="n"/>
      <c r="L199" s="58" t="n"/>
      <c r="M199" s="29" t="n"/>
      <c r="N199" s="34" t="n"/>
      <c r="O199" s="59">
        <f>IF(COUNTA($A199:$N199)=0,"",IF($B199="Yes",2*$J199*$H199,0))</f>
        <v/>
      </c>
      <c r="P199" s="59">
        <f>IF(COUNTA($A199:$N199)=0,"",IF($B199="Yes",MAX($I199-$H199,0)*$K199,0))</f>
        <v/>
      </c>
      <c r="Q199" s="59">
        <f>IF(COUNTA($A199:$N199)=0,"",IF($B199="Yes",$O199+$P199,0))</f>
        <v/>
      </c>
      <c r="R199" s="59">
        <f>IF(COUNTA($A199:$N199)=0,"",IF($B199="Yes",IFERROR($Q199/'Settings'!$B$7,0),0))</f>
        <v/>
      </c>
      <c r="S199" s="59">
        <f>IF(COUNTA($A199:$N199)=0,"",IF($B199="Yes",IFERROR($I199*'Settings'!$B$8/60,0),0))</f>
        <v/>
      </c>
      <c r="T199" s="59">
        <f>IF(COUNTA($A199:$N199)=0,"",IF($B199="Yes",$R199+$S199,0))</f>
        <v/>
      </c>
      <c r="U199" s="59">
        <f>IF(COUNTA($A199:$N199)=0,"",IF($B199="Yes",IFERROR($T199/$H199,0),0))</f>
        <v/>
      </c>
      <c r="V199" s="60">
        <f>IF(COUNTA($A199:$N199)=0,"",IF($B199="Yes",$I199*$L199,0))</f>
        <v/>
      </c>
      <c r="W199" s="59">
        <f>IF(COUNTA($A199:$N199)=0,"",IF($B199="Yes",IFERROR($Q199/'Settings'!$B$9,0),0))</f>
        <v/>
      </c>
      <c r="X199" s="60">
        <f>IF(COUNTA($A199:$N199)=0,"",IF($B199="Yes",$W199*'Settings'!$B$10,0))</f>
        <v/>
      </c>
      <c r="Y199" s="60">
        <f>IF(COUNTA($A199:$N199)=0,"",IF($B199="Yes",$Q199*'Settings'!$B$11,0))</f>
        <v/>
      </c>
      <c r="Z199" s="60">
        <f>IF(COUNTA($A199:$N199)=0,"",IF($B199="Yes",$T199*'Settings'!$B$12,0))</f>
        <v/>
      </c>
      <c r="AA199" s="60">
        <f>IF(COUNTA($A199:$N199)=0,"",IF($B199="Yes",$H199*'Settings'!$B$13,0))</f>
        <v/>
      </c>
      <c r="AB199" s="60">
        <f>IF(COUNTA($A199:$N199)=0,"",IF($B199="Yes",SUM($X199:$AA199),0))</f>
        <v/>
      </c>
      <c r="AC199" s="60">
        <f>IF(COUNTA($A199:$N199)=0,"",IF($B199="Yes",$V199-$AB199,0))</f>
        <v/>
      </c>
      <c r="AD199" s="61">
        <f>IF(COUNTA($A199:$N199)=0,"",IF($B199="Yes",IFERROR($AC199/$V199,0),0))</f>
        <v/>
      </c>
      <c r="AE199" s="59">
        <f>IF(COUNTA($A199:$N199)=0,"",IF($B199="Yes",IFERROR($I199/$H199,0),0))</f>
        <v/>
      </c>
      <c r="AF199" s="38">
        <f>IF(COUNTA($A199:$N199)=0,"",IF($B199="Yes",IFERROR($I199/$Q199,0),0))</f>
        <v/>
      </c>
      <c r="AG199" s="39">
        <f>IF(COUNTA($A199:$N199)=0,"",IF($B199&lt;&gt;"Yes","Not Included",IF(OR($U199&gt;'Settings'!$B$14,$J199&gt;'Settings'!$B$17),"Review","Within Capacity")))</f>
        <v/>
      </c>
      <c r="AH199" s="39">
        <f>IF(COUNTA($A199:$N199)=0,"",IF($B199&lt;&gt;"Yes","Not Included",IF($AD199&gt;='Settings'!$B$15,"Meets Target","Below Target")))</f>
        <v/>
      </c>
      <c r="AI199" s="39">
        <f>IF(COUNTA($A199:$N199)=0,"",IF($B199&lt;&gt;"Yes","Exclude",IF($AJ199&lt;&gt;"OK","Complete Inputs",IF($AG199="Review","Review Capacity/Distance",IF($AH199="Below Target","Review Pricing/Costs",IF($AF199&lt;'Settings'!$B$16,"Build Density","Recommended"))))))</f>
        <v/>
      </c>
      <c r="AJ199" s="39">
        <f>IF(COUNTA($A199:$N199)=0,"",IF($B199&lt;&gt;"Yes","Not Required",IF(COUNTIF($A$6:$A$205,$A199)&gt;1,"Duplicate Area ID",IF(OR($A199="",$C199="",$D199="",$E199="",$F199="",$G199="",$H199&lt;=0,$I199&lt;=0,$J199&lt;=0,$K199&lt;0,$L199&lt;=0,$M199="",LEN($D199)&lt;&gt;5,IFERROR(VALUE($D199),-1)&lt;0),"Complete Inputs","OK"))))</f>
        <v/>
      </c>
    </row>
    <row r="200" ht="20" customHeight="1">
      <c r="A200" s="29" t="n"/>
      <c r="B200" s="29" t="n"/>
      <c r="C200" s="29" t="n"/>
      <c r="D200" s="30" t="n"/>
      <c r="E200" s="29" t="n"/>
      <c r="F200" s="29" t="n"/>
      <c r="G200" s="29" t="n"/>
      <c r="H200" s="31" t="n"/>
      <c r="I200" s="31" t="n"/>
      <c r="J200" s="57" t="n"/>
      <c r="K200" s="57" t="n"/>
      <c r="L200" s="58" t="n"/>
      <c r="M200" s="29" t="n"/>
      <c r="N200" s="34" t="n"/>
      <c r="O200" s="59">
        <f>IF(COUNTA($A200:$N200)=0,"",IF($B200="Yes",2*$J200*$H200,0))</f>
        <v/>
      </c>
      <c r="P200" s="59">
        <f>IF(COUNTA($A200:$N200)=0,"",IF($B200="Yes",MAX($I200-$H200,0)*$K200,0))</f>
        <v/>
      </c>
      <c r="Q200" s="59">
        <f>IF(COUNTA($A200:$N200)=0,"",IF($B200="Yes",$O200+$P200,0))</f>
        <v/>
      </c>
      <c r="R200" s="59">
        <f>IF(COUNTA($A200:$N200)=0,"",IF($B200="Yes",IFERROR($Q200/'Settings'!$B$7,0),0))</f>
        <v/>
      </c>
      <c r="S200" s="59">
        <f>IF(COUNTA($A200:$N200)=0,"",IF($B200="Yes",IFERROR($I200*'Settings'!$B$8/60,0),0))</f>
        <v/>
      </c>
      <c r="T200" s="59">
        <f>IF(COUNTA($A200:$N200)=0,"",IF($B200="Yes",$R200+$S200,0))</f>
        <v/>
      </c>
      <c r="U200" s="59">
        <f>IF(COUNTA($A200:$N200)=0,"",IF($B200="Yes",IFERROR($T200/$H200,0),0))</f>
        <v/>
      </c>
      <c r="V200" s="60">
        <f>IF(COUNTA($A200:$N200)=0,"",IF($B200="Yes",$I200*$L200,0))</f>
        <v/>
      </c>
      <c r="W200" s="59">
        <f>IF(COUNTA($A200:$N200)=0,"",IF($B200="Yes",IFERROR($Q200/'Settings'!$B$9,0),0))</f>
        <v/>
      </c>
      <c r="X200" s="60">
        <f>IF(COUNTA($A200:$N200)=0,"",IF($B200="Yes",$W200*'Settings'!$B$10,0))</f>
        <v/>
      </c>
      <c r="Y200" s="60">
        <f>IF(COUNTA($A200:$N200)=0,"",IF($B200="Yes",$Q200*'Settings'!$B$11,0))</f>
        <v/>
      </c>
      <c r="Z200" s="60">
        <f>IF(COUNTA($A200:$N200)=0,"",IF($B200="Yes",$T200*'Settings'!$B$12,0))</f>
        <v/>
      </c>
      <c r="AA200" s="60">
        <f>IF(COUNTA($A200:$N200)=0,"",IF($B200="Yes",$H200*'Settings'!$B$13,0))</f>
        <v/>
      </c>
      <c r="AB200" s="60">
        <f>IF(COUNTA($A200:$N200)=0,"",IF($B200="Yes",SUM($X200:$AA200),0))</f>
        <v/>
      </c>
      <c r="AC200" s="60">
        <f>IF(COUNTA($A200:$N200)=0,"",IF($B200="Yes",$V200-$AB200,0))</f>
        <v/>
      </c>
      <c r="AD200" s="61">
        <f>IF(COUNTA($A200:$N200)=0,"",IF($B200="Yes",IFERROR($AC200/$V200,0),0))</f>
        <v/>
      </c>
      <c r="AE200" s="59">
        <f>IF(COUNTA($A200:$N200)=0,"",IF($B200="Yes",IFERROR($I200/$H200,0),0))</f>
        <v/>
      </c>
      <c r="AF200" s="38">
        <f>IF(COUNTA($A200:$N200)=0,"",IF($B200="Yes",IFERROR($I200/$Q200,0),0))</f>
        <v/>
      </c>
      <c r="AG200" s="39">
        <f>IF(COUNTA($A200:$N200)=0,"",IF($B200&lt;&gt;"Yes","Not Included",IF(OR($U200&gt;'Settings'!$B$14,$J200&gt;'Settings'!$B$17),"Review","Within Capacity")))</f>
        <v/>
      </c>
      <c r="AH200" s="39">
        <f>IF(COUNTA($A200:$N200)=0,"",IF($B200&lt;&gt;"Yes","Not Included",IF($AD200&gt;='Settings'!$B$15,"Meets Target","Below Target")))</f>
        <v/>
      </c>
      <c r="AI200" s="39">
        <f>IF(COUNTA($A200:$N200)=0,"",IF($B200&lt;&gt;"Yes","Exclude",IF($AJ200&lt;&gt;"OK","Complete Inputs",IF($AG200="Review","Review Capacity/Distance",IF($AH200="Below Target","Review Pricing/Costs",IF($AF200&lt;'Settings'!$B$16,"Build Density","Recommended"))))))</f>
        <v/>
      </c>
      <c r="AJ200" s="39">
        <f>IF(COUNTA($A200:$N200)=0,"",IF($B200&lt;&gt;"Yes","Not Required",IF(COUNTIF($A$6:$A$205,$A200)&gt;1,"Duplicate Area ID",IF(OR($A200="",$C200="",$D200="",$E200="",$F200="",$G200="",$H200&lt;=0,$I200&lt;=0,$J200&lt;=0,$K200&lt;0,$L200&lt;=0,$M200="",LEN($D200)&lt;&gt;5,IFERROR(VALUE($D200),-1)&lt;0),"Complete Inputs","OK"))))</f>
        <v/>
      </c>
    </row>
    <row r="201" ht="20" customHeight="1">
      <c r="A201" s="29" t="n"/>
      <c r="B201" s="29" t="n"/>
      <c r="C201" s="29" t="n"/>
      <c r="D201" s="30" t="n"/>
      <c r="E201" s="29" t="n"/>
      <c r="F201" s="29" t="n"/>
      <c r="G201" s="29" t="n"/>
      <c r="H201" s="31" t="n"/>
      <c r="I201" s="31" t="n"/>
      <c r="J201" s="57" t="n"/>
      <c r="K201" s="57" t="n"/>
      <c r="L201" s="58" t="n"/>
      <c r="M201" s="29" t="n"/>
      <c r="N201" s="34" t="n"/>
      <c r="O201" s="59">
        <f>IF(COUNTA($A201:$N201)=0,"",IF($B201="Yes",2*$J201*$H201,0))</f>
        <v/>
      </c>
      <c r="P201" s="59">
        <f>IF(COUNTA($A201:$N201)=0,"",IF($B201="Yes",MAX($I201-$H201,0)*$K201,0))</f>
        <v/>
      </c>
      <c r="Q201" s="59">
        <f>IF(COUNTA($A201:$N201)=0,"",IF($B201="Yes",$O201+$P201,0))</f>
        <v/>
      </c>
      <c r="R201" s="59">
        <f>IF(COUNTA($A201:$N201)=0,"",IF($B201="Yes",IFERROR($Q201/'Settings'!$B$7,0),0))</f>
        <v/>
      </c>
      <c r="S201" s="59">
        <f>IF(COUNTA($A201:$N201)=0,"",IF($B201="Yes",IFERROR($I201*'Settings'!$B$8/60,0),0))</f>
        <v/>
      </c>
      <c r="T201" s="59">
        <f>IF(COUNTA($A201:$N201)=0,"",IF($B201="Yes",$R201+$S201,0))</f>
        <v/>
      </c>
      <c r="U201" s="59">
        <f>IF(COUNTA($A201:$N201)=0,"",IF($B201="Yes",IFERROR($T201/$H201,0),0))</f>
        <v/>
      </c>
      <c r="V201" s="60">
        <f>IF(COUNTA($A201:$N201)=0,"",IF($B201="Yes",$I201*$L201,0))</f>
        <v/>
      </c>
      <c r="W201" s="59">
        <f>IF(COUNTA($A201:$N201)=0,"",IF($B201="Yes",IFERROR($Q201/'Settings'!$B$9,0),0))</f>
        <v/>
      </c>
      <c r="X201" s="60">
        <f>IF(COUNTA($A201:$N201)=0,"",IF($B201="Yes",$W201*'Settings'!$B$10,0))</f>
        <v/>
      </c>
      <c r="Y201" s="60">
        <f>IF(COUNTA($A201:$N201)=0,"",IF($B201="Yes",$Q201*'Settings'!$B$11,0))</f>
        <v/>
      </c>
      <c r="Z201" s="60">
        <f>IF(COUNTA($A201:$N201)=0,"",IF($B201="Yes",$T201*'Settings'!$B$12,0))</f>
        <v/>
      </c>
      <c r="AA201" s="60">
        <f>IF(COUNTA($A201:$N201)=0,"",IF($B201="Yes",$H201*'Settings'!$B$13,0))</f>
        <v/>
      </c>
      <c r="AB201" s="60">
        <f>IF(COUNTA($A201:$N201)=0,"",IF($B201="Yes",SUM($X201:$AA201),0))</f>
        <v/>
      </c>
      <c r="AC201" s="60">
        <f>IF(COUNTA($A201:$N201)=0,"",IF($B201="Yes",$V201-$AB201,0))</f>
        <v/>
      </c>
      <c r="AD201" s="61">
        <f>IF(COUNTA($A201:$N201)=0,"",IF($B201="Yes",IFERROR($AC201/$V201,0),0))</f>
        <v/>
      </c>
      <c r="AE201" s="59">
        <f>IF(COUNTA($A201:$N201)=0,"",IF($B201="Yes",IFERROR($I201/$H201,0),0))</f>
        <v/>
      </c>
      <c r="AF201" s="38">
        <f>IF(COUNTA($A201:$N201)=0,"",IF($B201="Yes",IFERROR($I201/$Q201,0),0))</f>
        <v/>
      </c>
      <c r="AG201" s="39">
        <f>IF(COUNTA($A201:$N201)=0,"",IF($B201&lt;&gt;"Yes","Not Included",IF(OR($U201&gt;'Settings'!$B$14,$J201&gt;'Settings'!$B$17),"Review","Within Capacity")))</f>
        <v/>
      </c>
      <c r="AH201" s="39">
        <f>IF(COUNTA($A201:$N201)=0,"",IF($B201&lt;&gt;"Yes","Not Included",IF($AD201&gt;='Settings'!$B$15,"Meets Target","Below Target")))</f>
        <v/>
      </c>
      <c r="AI201" s="39">
        <f>IF(COUNTA($A201:$N201)=0,"",IF($B201&lt;&gt;"Yes","Exclude",IF($AJ201&lt;&gt;"OK","Complete Inputs",IF($AG201="Review","Review Capacity/Distance",IF($AH201="Below Target","Review Pricing/Costs",IF($AF201&lt;'Settings'!$B$16,"Build Density","Recommended"))))))</f>
        <v/>
      </c>
      <c r="AJ201" s="39">
        <f>IF(COUNTA($A201:$N201)=0,"",IF($B201&lt;&gt;"Yes","Not Required",IF(COUNTIF($A$6:$A$205,$A201)&gt;1,"Duplicate Area ID",IF(OR($A201="",$C201="",$D201="",$E201="",$F201="",$G201="",$H201&lt;=0,$I201&lt;=0,$J201&lt;=0,$K201&lt;0,$L201&lt;=0,$M201="",LEN($D201)&lt;&gt;5,IFERROR(VALUE($D201),-1)&lt;0),"Complete Inputs","OK"))))</f>
        <v/>
      </c>
    </row>
    <row r="202" ht="20" customHeight="1">
      <c r="A202" s="29" t="n"/>
      <c r="B202" s="29" t="n"/>
      <c r="C202" s="29" t="n"/>
      <c r="D202" s="30" t="n"/>
      <c r="E202" s="29" t="n"/>
      <c r="F202" s="29" t="n"/>
      <c r="G202" s="29" t="n"/>
      <c r="H202" s="31" t="n"/>
      <c r="I202" s="31" t="n"/>
      <c r="J202" s="57" t="n"/>
      <c r="K202" s="57" t="n"/>
      <c r="L202" s="58" t="n"/>
      <c r="M202" s="29" t="n"/>
      <c r="N202" s="34" t="n"/>
      <c r="O202" s="59">
        <f>IF(COUNTA($A202:$N202)=0,"",IF($B202="Yes",2*$J202*$H202,0))</f>
        <v/>
      </c>
      <c r="P202" s="59">
        <f>IF(COUNTA($A202:$N202)=0,"",IF($B202="Yes",MAX($I202-$H202,0)*$K202,0))</f>
        <v/>
      </c>
      <c r="Q202" s="59">
        <f>IF(COUNTA($A202:$N202)=0,"",IF($B202="Yes",$O202+$P202,0))</f>
        <v/>
      </c>
      <c r="R202" s="59">
        <f>IF(COUNTA($A202:$N202)=0,"",IF($B202="Yes",IFERROR($Q202/'Settings'!$B$7,0),0))</f>
        <v/>
      </c>
      <c r="S202" s="59">
        <f>IF(COUNTA($A202:$N202)=0,"",IF($B202="Yes",IFERROR($I202*'Settings'!$B$8/60,0),0))</f>
        <v/>
      </c>
      <c r="T202" s="59">
        <f>IF(COUNTA($A202:$N202)=0,"",IF($B202="Yes",$R202+$S202,0))</f>
        <v/>
      </c>
      <c r="U202" s="59">
        <f>IF(COUNTA($A202:$N202)=0,"",IF($B202="Yes",IFERROR($T202/$H202,0),0))</f>
        <v/>
      </c>
      <c r="V202" s="60">
        <f>IF(COUNTA($A202:$N202)=0,"",IF($B202="Yes",$I202*$L202,0))</f>
        <v/>
      </c>
      <c r="W202" s="59">
        <f>IF(COUNTA($A202:$N202)=0,"",IF($B202="Yes",IFERROR($Q202/'Settings'!$B$9,0),0))</f>
        <v/>
      </c>
      <c r="X202" s="60">
        <f>IF(COUNTA($A202:$N202)=0,"",IF($B202="Yes",$W202*'Settings'!$B$10,0))</f>
        <v/>
      </c>
      <c r="Y202" s="60">
        <f>IF(COUNTA($A202:$N202)=0,"",IF($B202="Yes",$Q202*'Settings'!$B$11,0))</f>
        <v/>
      </c>
      <c r="Z202" s="60">
        <f>IF(COUNTA($A202:$N202)=0,"",IF($B202="Yes",$T202*'Settings'!$B$12,0))</f>
        <v/>
      </c>
      <c r="AA202" s="60">
        <f>IF(COUNTA($A202:$N202)=0,"",IF($B202="Yes",$H202*'Settings'!$B$13,0))</f>
        <v/>
      </c>
      <c r="AB202" s="60">
        <f>IF(COUNTA($A202:$N202)=0,"",IF($B202="Yes",SUM($X202:$AA202),0))</f>
        <v/>
      </c>
      <c r="AC202" s="60">
        <f>IF(COUNTA($A202:$N202)=0,"",IF($B202="Yes",$V202-$AB202,0))</f>
        <v/>
      </c>
      <c r="AD202" s="61">
        <f>IF(COUNTA($A202:$N202)=0,"",IF($B202="Yes",IFERROR($AC202/$V202,0),0))</f>
        <v/>
      </c>
      <c r="AE202" s="59">
        <f>IF(COUNTA($A202:$N202)=0,"",IF($B202="Yes",IFERROR($I202/$H202,0),0))</f>
        <v/>
      </c>
      <c r="AF202" s="38">
        <f>IF(COUNTA($A202:$N202)=0,"",IF($B202="Yes",IFERROR($I202/$Q202,0),0))</f>
        <v/>
      </c>
      <c r="AG202" s="39">
        <f>IF(COUNTA($A202:$N202)=0,"",IF($B202&lt;&gt;"Yes","Not Included",IF(OR($U202&gt;'Settings'!$B$14,$J202&gt;'Settings'!$B$17),"Review","Within Capacity")))</f>
        <v/>
      </c>
      <c r="AH202" s="39">
        <f>IF(COUNTA($A202:$N202)=0,"",IF($B202&lt;&gt;"Yes","Not Included",IF($AD202&gt;='Settings'!$B$15,"Meets Target","Below Target")))</f>
        <v/>
      </c>
      <c r="AI202" s="39">
        <f>IF(COUNTA($A202:$N202)=0,"",IF($B202&lt;&gt;"Yes","Exclude",IF($AJ202&lt;&gt;"OK","Complete Inputs",IF($AG202="Review","Review Capacity/Distance",IF($AH202="Below Target","Review Pricing/Costs",IF($AF202&lt;'Settings'!$B$16,"Build Density","Recommended"))))))</f>
        <v/>
      </c>
      <c r="AJ202" s="39">
        <f>IF(COUNTA($A202:$N202)=0,"",IF($B202&lt;&gt;"Yes","Not Required",IF(COUNTIF($A$6:$A$205,$A202)&gt;1,"Duplicate Area ID",IF(OR($A202="",$C202="",$D202="",$E202="",$F202="",$G202="",$H202&lt;=0,$I202&lt;=0,$J202&lt;=0,$K202&lt;0,$L202&lt;=0,$M202="",LEN($D202)&lt;&gt;5,IFERROR(VALUE($D202),-1)&lt;0),"Complete Inputs","OK"))))</f>
        <v/>
      </c>
    </row>
    <row r="203" ht="20" customHeight="1">
      <c r="A203" s="29" t="n"/>
      <c r="B203" s="29" t="n"/>
      <c r="C203" s="29" t="n"/>
      <c r="D203" s="30" t="n"/>
      <c r="E203" s="29" t="n"/>
      <c r="F203" s="29" t="n"/>
      <c r="G203" s="29" t="n"/>
      <c r="H203" s="31" t="n"/>
      <c r="I203" s="31" t="n"/>
      <c r="J203" s="57" t="n"/>
      <c r="K203" s="57" t="n"/>
      <c r="L203" s="58" t="n"/>
      <c r="M203" s="29" t="n"/>
      <c r="N203" s="34" t="n"/>
      <c r="O203" s="59">
        <f>IF(COUNTA($A203:$N203)=0,"",IF($B203="Yes",2*$J203*$H203,0))</f>
        <v/>
      </c>
      <c r="P203" s="59">
        <f>IF(COUNTA($A203:$N203)=0,"",IF($B203="Yes",MAX($I203-$H203,0)*$K203,0))</f>
        <v/>
      </c>
      <c r="Q203" s="59">
        <f>IF(COUNTA($A203:$N203)=0,"",IF($B203="Yes",$O203+$P203,0))</f>
        <v/>
      </c>
      <c r="R203" s="59">
        <f>IF(COUNTA($A203:$N203)=0,"",IF($B203="Yes",IFERROR($Q203/'Settings'!$B$7,0),0))</f>
        <v/>
      </c>
      <c r="S203" s="59">
        <f>IF(COUNTA($A203:$N203)=0,"",IF($B203="Yes",IFERROR($I203*'Settings'!$B$8/60,0),0))</f>
        <v/>
      </c>
      <c r="T203" s="59">
        <f>IF(COUNTA($A203:$N203)=0,"",IF($B203="Yes",$R203+$S203,0))</f>
        <v/>
      </c>
      <c r="U203" s="59">
        <f>IF(COUNTA($A203:$N203)=0,"",IF($B203="Yes",IFERROR($T203/$H203,0),0))</f>
        <v/>
      </c>
      <c r="V203" s="60">
        <f>IF(COUNTA($A203:$N203)=0,"",IF($B203="Yes",$I203*$L203,0))</f>
        <v/>
      </c>
      <c r="W203" s="59">
        <f>IF(COUNTA($A203:$N203)=0,"",IF($B203="Yes",IFERROR($Q203/'Settings'!$B$9,0),0))</f>
        <v/>
      </c>
      <c r="X203" s="60">
        <f>IF(COUNTA($A203:$N203)=0,"",IF($B203="Yes",$W203*'Settings'!$B$10,0))</f>
        <v/>
      </c>
      <c r="Y203" s="60">
        <f>IF(COUNTA($A203:$N203)=0,"",IF($B203="Yes",$Q203*'Settings'!$B$11,0))</f>
        <v/>
      </c>
      <c r="Z203" s="60">
        <f>IF(COUNTA($A203:$N203)=0,"",IF($B203="Yes",$T203*'Settings'!$B$12,0))</f>
        <v/>
      </c>
      <c r="AA203" s="60">
        <f>IF(COUNTA($A203:$N203)=0,"",IF($B203="Yes",$H203*'Settings'!$B$13,0))</f>
        <v/>
      </c>
      <c r="AB203" s="60">
        <f>IF(COUNTA($A203:$N203)=0,"",IF($B203="Yes",SUM($X203:$AA203),0))</f>
        <v/>
      </c>
      <c r="AC203" s="60">
        <f>IF(COUNTA($A203:$N203)=0,"",IF($B203="Yes",$V203-$AB203,0))</f>
        <v/>
      </c>
      <c r="AD203" s="61">
        <f>IF(COUNTA($A203:$N203)=0,"",IF($B203="Yes",IFERROR($AC203/$V203,0),0))</f>
        <v/>
      </c>
      <c r="AE203" s="59">
        <f>IF(COUNTA($A203:$N203)=0,"",IF($B203="Yes",IFERROR($I203/$H203,0),0))</f>
        <v/>
      </c>
      <c r="AF203" s="38">
        <f>IF(COUNTA($A203:$N203)=0,"",IF($B203="Yes",IFERROR($I203/$Q203,0),0))</f>
        <v/>
      </c>
      <c r="AG203" s="39">
        <f>IF(COUNTA($A203:$N203)=0,"",IF($B203&lt;&gt;"Yes","Not Included",IF(OR($U203&gt;'Settings'!$B$14,$J203&gt;'Settings'!$B$17),"Review","Within Capacity")))</f>
        <v/>
      </c>
      <c r="AH203" s="39">
        <f>IF(COUNTA($A203:$N203)=0,"",IF($B203&lt;&gt;"Yes","Not Included",IF($AD203&gt;='Settings'!$B$15,"Meets Target","Below Target")))</f>
        <v/>
      </c>
      <c r="AI203" s="39">
        <f>IF(COUNTA($A203:$N203)=0,"",IF($B203&lt;&gt;"Yes","Exclude",IF($AJ203&lt;&gt;"OK","Complete Inputs",IF($AG203="Review","Review Capacity/Distance",IF($AH203="Below Target","Review Pricing/Costs",IF($AF203&lt;'Settings'!$B$16,"Build Density","Recommended"))))))</f>
        <v/>
      </c>
      <c r="AJ203" s="39">
        <f>IF(COUNTA($A203:$N203)=0,"",IF($B203&lt;&gt;"Yes","Not Required",IF(COUNTIF($A$6:$A$205,$A203)&gt;1,"Duplicate Area ID",IF(OR($A203="",$C203="",$D203="",$E203="",$F203="",$G203="",$H203&lt;=0,$I203&lt;=0,$J203&lt;=0,$K203&lt;0,$L203&lt;=0,$M203="",LEN($D203)&lt;&gt;5,IFERROR(VALUE($D203),-1)&lt;0),"Complete Inputs","OK"))))</f>
        <v/>
      </c>
    </row>
    <row r="204" ht="20" customHeight="1">
      <c r="A204" s="29" t="n"/>
      <c r="B204" s="29" t="n"/>
      <c r="C204" s="29" t="n"/>
      <c r="D204" s="30" t="n"/>
      <c r="E204" s="29" t="n"/>
      <c r="F204" s="29" t="n"/>
      <c r="G204" s="29" t="n"/>
      <c r="H204" s="31" t="n"/>
      <c r="I204" s="31" t="n"/>
      <c r="J204" s="57" t="n"/>
      <c r="K204" s="57" t="n"/>
      <c r="L204" s="58" t="n"/>
      <c r="M204" s="29" t="n"/>
      <c r="N204" s="34" t="n"/>
      <c r="O204" s="59">
        <f>IF(COUNTA($A204:$N204)=0,"",IF($B204="Yes",2*$J204*$H204,0))</f>
        <v/>
      </c>
      <c r="P204" s="59">
        <f>IF(COUNTA($A204:$N204)=0,"",IF($B204="Yes",MAX($I204-$H204,0)*$K204,0))</f>
        <v/>
      </c>
      <c r="Q204" s="59">
        <f>IF(COUNTA($A204:$N204)=0,"",IF($B204="Yes",$O204+$P204,0))</f>
        <v/>
      </c>
      <c r="R204" s="59">
        <f>IF(COUNTA($A204:$N204)=0,"",IF($B204="Yes",IFERROR($Q204/'Settings'!$B$7,0),0))</f>
        <v/>
      </c>
      <c r="S204" s="59">
        <f>IF(COUNTA($A204:$N204)=0,"",IF($B204="Yes",IFERROR($I204*'Settings'!$B$8/60,0),0))</f>
        <v/>
      </c>
      <c r="T204" s="59">
        <f>IF(COUNTA($A204:$N204)=0,"",IF($B204="Yes",$R204+$S204,0))</f>
        <v/>
      </c>
      <c r="U204" s="59">
        <f>IF(COUNTA($A204:$N204)=0,"",IF($B204="Yes",IFERROR($T204/$H204,0),0))</f>
        <v/>
      </c>
      <c r="V204" s="60">
        <f>IF(COUNTA($A204:$N204)=0,"",IF($B204="Yes",$I204*$L204,0))</f>
        <v/>
      </c>
      <c r="W204" s="59">
        <f>IF(COUNTA($A204:$N204)=0,"",IF($B204="Yes",IFERROR($Q204/'Settings'!$B$9,0),0))</f>
        <v/>
      </c>
      <c r="X204" s="60">
        <f>IF(COUNTA($A204:$N204)=0,"",IF($B204="Yes",$W204*'Settings'!$B$10,0))</f>
        <v/>
      </c>
      <c r="Y204" s="60">
        <f>IF(COUNTA($A204:$N204)=0,"",IF($B204="Yes",$Q204*'Settings'!$B$11,0))</f>
        <v/>
      </c>
      <c r="Z204" s="60">
        <f>IF(COUNTA($A204:$N204)=0,"",IF($B204="Yes",$T204*'Settings'!$B$12,0))</f>
        <v/>
      </c>
      <c r="AA204" s="60">
        <f>IF(COUNTA($A204:$N204)=0,"",IF($B204="Yes",$H204*'Settings'!$B$13,0))</f>
        <v/>
      </c>
      <c r="AB204" s="60">
        <f>IF(COUNTA($A204:$N204)=0,"",IF($B204="Yes",SUM($X204:$AA204),0))</f>
        <v/>
      </c>
      <c r="AC204" s="60">
        <f>IF(COUNTA($A204:$N204)=0,"",IF($B204="Yes",$V204-$AB204,0))</f>
        <v/>
      </c>
      <c r="AD204" s="61">
        <f>IF(COUNTA($A204:$N204)=0,"",IF($B204="Yes",IFERROR($AC204/$V204,0),0))</f>
        <v/>
      </c>
      <c r="AE204" s="59">
        <f>IF(COUNTA($A204:$N204)=0,"",IF($B204="Yes",IFERROR($I204/$H204,0),0))</f>
        <v/>
      </c>
      <c r="AF204" s="38">
        <f>IF(COUNTA($A204:$N204)=0,"",IF($B204="Yes",IFERROR($I204/$Q204,0),0))</f>
        <v/>
      </c>
      <c r="AG204" s="39">
        <f>IF(COUNTA($A204:$N204)=0,"",IF($B204&lt;&gt;"Yes","Not Included",IF(OR($U204&gt;'Settings'!$B$14,$J204&gt;'Settings'!$B$17),"Review","Within Capacity")))</f>
        <v/>
      </c>
      <c r="AH204" s="39">
        <f>IF(COUNTA($A204:$N204)=0,"",IF($B204&lt;&gt;"Yes","Not Included",IF($AD204&gt;='Settings'!$B$15,"Meets Target","Below Target")))</f>
        <v/>
      </c>
      <c r="AI204" s="39">
        <f>IF(COUNTA($A204:$N204)=0,"",IF($B204&lt;&gt;"Yes","Exclude",IF($AJ204&lt;&gt;"OK","Complete Inputs",IF($AG204="Review","Review Capacity/Distance",IF($AH204="Below Target","Review Pricing/Costs",IF($AF204&lt;'Settings'!$B$16,"Build Density","Recommended"))))))</f>
        <v/>
      </c>
      <c r="AJ204" s="39">
        <f>IF(COUNTA($A204:$N204)=0,"",IF($B204&lt;&gt;"Yes","Not Required",IF(COUNTIF($A$6:$A$205,$A204)&gt;1,"Duplicate Area ID",IF(OR($A204="",$C204="",$D204="",$E204="",$F204="",$G204="",$H204&lt;=0,$I204&lt;=0,$J204&lt;=0,$K204&lt;0,$L204&lt;=0,$M204="",LEN($D204)&lt;&gt;5,IFERROR(VALUE($D204),-1)&lt;0),"Complete Inputs","OK"))))</f>
        <v/>
      </c>
    </row>
    <row r="205" ht="20" customHeight="1">
      <c r="A205" s="29" t="n"/>
      <c r="B205" s="29" t="n"/>
      <c r="C205" s="29" t="n"/>
      <c r="D205" s="30" t="n"/>
      <c r="E205" s="29" t="n"/>
      <c r="F205" s="29" t="n"/>
      <c r="G205" s="29" t="n"/>
      <c r="H205" s="31" t="n"/>
      <c r="I205" s="31" t="n"/>
      <c r="J205" s="57" t="n"/>
      <c r="K205" s="57" t="n"/>
      <c r="L205" s="58" t="n"/>
      <c r="M205" s="29" t="n"/>
      <c r="N205" s="34" t="n"/>
      <c r="O205" s="59">
        <f>IF(COUNTA($A205:$N205)=0,"",IF($B205="Yes",2*$J205*$H205,0))</f>
        <v/>
      </c>
      <c r="P205" s="59">
        <f>IF(COUNTA($A205:$N205)=0,"",IF($B205="Yes",MAX($I205-$H205,0)*$K205,0))</f>
        <v/>
      </c>
      <c r="Q205" s="59">
        <f>IF(COUNTA($A205:$N205)=0,"",IF($B205="Yes",$O205+$P205,0))</f>
        <v/>
      </c>
      <c r="R205" s="59">
        <f>IF(COUNTA($A205:$N205)=0,"",IF($B205="Yes",IFERROR($Q205/'Settings'!$B$7,0),0))</f>
        <v/>
      </c>
      <c r="S205" s="59">
        <f>IF(COUNTA($A205:$N205)=0,"",IF($B205="Yes",IFERROR($I205*'Settings'!$B$8/60,0),0))</f>
        <v/>
      </c>
      <c r="T205" s="59">
        <f>IF(COUNTA($A205:$N205)=0,"",IF($B205="Yes",$R205+$S205,0))</f>
        <v/>
      </c>
      <c r="U205" s="59">
        <f>IF(COUNTA($A205:$N205)=0,"",IF($B205="Yes",IFERROR($T205/$H205,0),0))</f>
        <v/>
      </c>
      <c r="V205" s="60">
        <f>IF(COUNTA($A205:$N205)=0,"",IF($B205="Yes",$I205*$L205,0))</f>
        <v/>
      </c>
      <c r="W205" s="59">
        <f>IF(COUNTA($A205:$N205)=0,"",IF($B205="Yes",IFERROR($Q205/'Settings'!$B$9,0),0))</f>
        <v/>
      </c>
      <c r="X205" s="60">
        <f>IF(COUNTA($A205:$N205)=0,"",IF($B205="Yes",$W205*'Settings'!$B$10,0))</f>
        <v/>
      </c>
      <c r="Y205" s="60">
        <f>IF(COUNTA($A205:$N205)=0,"",IF($B205="Yes",$Q205*'Settings'!$B$11,0))</f>
        <v/>
      </c>
      <c r="Z205" s="60">
        <f>IF(COUNTA($A205:$N205)=0,"",IF($B205="Yes",$T205*'Settings'!$B$12,0))</f>
        <v/>
      </c>
      <c r="AA205" s="60">
        <f>IF(COUNTA($A205:$N205)=0,"",IF($B205="Yes",$H205*'Settings'!$B$13,0))</f>
        <v/>
      </c>
      <c r="AB205" s="60">
        <f>IF(COUNTA($A205:$N205)=0,"",IF($B205="Yes",SUM($X205:$AA205),0))</f>
        <v/>
      </c>
      <c r="AC205" s="60">
        <f>IF(COUNTA($A205:$N205)=0,"",IF($B205="Yes",$V205-$AB205,0))</f>
        <v/>
      </c>
      <c r="AD205" s="61">
        <f>IF(COUNTA($A205:$N205)=0,"",IF($B205="Yes",IFERROR($AC205/$V205,0),0))</f>
        <v/>
      </c>
      <c r="AE205" s="59">
        <f>IF(COUNTA($A205:$N205)=0,"",IF($B205="Yes",IFERROR($I205/$H205,0),0))</f>
        <v/>
      </c>
      <c r="AF205" s="38">
        <f>IF(COUNTA($A205:$N205)=0,"",IF($B205="Yes",IFERROR($I205/$Q205,0),0))</f>
        <v/>
      </c>
      <c r="AG205" s="39">
        <f>IF(COUNTA($A205:$N205)=0,"",IF($B205&lt;&gt;"Yes","Not Included",IF(OR($U205&gt;'Settings'!$B$14,$J205&gt;'Settings'!$B$17),"Review","Within Capacity")))</f>
        <v/>
      </c>
      <c r="AH205" s="39">
        <f>IF(COUNTA($A205:$N205)=0,"",IF($B205&lt;&gt;"Yes","Not Included",IF($AD205&gt;='Settings'!$B$15,"Meets Target","Below Target")))</f>
        <v/>
      </c>
      <c r="AI205" s="39">
        <f>IF(COUNTA($A205:$N205)=0,"",IF($B205&lt;&gt;"Yes","Exclude",IF($AJ205&lt;&gt;"OK","Complete Inputs",IF($AG205="Review","Review Capacity/Distance",IF($AH205="Below Target","Review Pricing/Costs",IF($AF205&lt;'Settings'!$B$16,"Build Density","Recommended"))))))</f>
        <v/>
      </c>
      <c r="AJ205" s="39">
        <f>IF(COUNTA($A205:$N205)=0,"",IF($B205&lt;&gt;"Yes","Not Required",IF(COUNTIF($A$6:$A$205,$A205)&gt;1,"Duplicate Area ID",IF(OR($A205="",$C205="",$D205="",$E205="",$F205="",$G205="",$H205&lt;=0,$I205&lt;=0,$J205&lt;=0,$K205&lt;0,$L205&lt;=0,$M205="",LEN($D205)&lt;&gt;5,IFERROR(VALUE($D205),-1)&lt;0),"Complete Inputs","OK"))))</f>
        <v/>
      </c>
    </row>
  </sheetData>
  <mergeCells count="1">
    <mergeCell ref="A1:AJ1"/>
  </mergeCells>
  <conditionalFormatting sqref="A6:A205">
    <cfRule type="expression" priority="1" dxfId="0">
      <formula>AND($A6&lt;&gt;"",COUNTIF($A$6:$A$205,$A6)&gt;1)</formula>
    </cfRule>
  </conditionalFormatting>
  <conditionalFormatting sqref="J6:J205">
    <cfRule type="expression" priority="2" dxfId="0">
      <formula>AND($J6&lt;&gt;"",$J6&gt;'Settings'!$B$17)</formula>
    </cfRule>
  </conditionalFormatting>
  <conditionalFormatting sqref="U6:U205">
    <cfRule type="expression" priority="3" dxfId="0">
      <formula>AND($U6&lt;&gt;"",$U6&gt;'Settings'!$B$14)</formula>
    </cfRule>
  </conditionalFormatting>
  <conditionalFormatting sqref="AC6:AC205">
    <cfRule type="expression" priority="4" dxfId="0">
      <formula>AND($AC6&lt;&gt;"",$AC6&lt;0)</formula>
    </cfRule>
  </conditionalFormatting>
  <conditionalFormatting sqref="AD6:AD205">
    <cfRule type="expression" priority="5" dxfId="3">
      <formula>AND($AD6&lt;&gt;"",$AD6&lt;'Settings'!$B$15)</formula>
    </cfRule>
  </conditionalFormatting>
  <conditionalFormatting sqref="AF6:AF205">
    <cfRule type="expression" priority="6" dxfId="2">
      <formula>AND($AF6&lt;&gt;"",$AF6&lt;'Settings'!$B$16)</formula>
    </cfRule>
  </conditionalFormatting>
  <conditionalFormatting sqref="AJ6:AJ205">
    <cfRule type="expression" priority="7" dxfId="1">
      <formula>$AJ6="OK"</formula>
    </cfRule>
    <cfRule type="expression" priority="8" dxfId="4">
      <formula>$AJ6="Not Required"</formula>
    </cfRule>
    <cfRule type="expression" priority="9" dxfId="0">
      <formula>AND($AJ6&lt;&gt;"",$AJ6&lt;&gt;"OK",$AJ6&lt;&gt;"Not Required")</formula>
    </cfRule>
  </conditionalFormatting>
  <conditionalFormatting sqref="AI6:AI205">
    <cfRule type="expression" priority="10" dxfId="1">
      <formula>$AI6="Recommended"</formula>
    </cfRule>
    <cfRule type="expression" priority="11" dxfId="2">
      <formula>$AI6="Build Density"</formula>
    </cfRule>
    <cfRule type="expression" priority="12" dxfId="3">
      <formula>$AI6="Review Pricing/Costs"</formula>
    </cfRule>
    <cfRule type="expression" priority="13" dxfId="0">
      <formula>$AI6="Review Capacity/Distance"</formula>
    </cfRule>
    <cfRule type="expression" priority="14" dxfId="5">
      <formula>$AI6="Complete Inputs"</formula>
    </cfRule>
    <cfRule type="expression" priority="15" dxfId="4">
      <formula>$AI6="Exclude"</formula>
    </cfRule>
  </conditionalFormatting>
  <dataValidations count="10">
    <dataValidation sqref="B6:B205" showDropDown="0" showInputMessage="1" showErrorMessage="1" allowBlank="0" errorTitle="Invalid selection" error="Enter a value from the provided list." promptTitle="Include area?" prompt="Select Yes to include the area in planning results." type="list">
      <formula1>"Yes,No"</formula1>
    </dataValidation>
    <dataValidation sqref="D6:D205" showDropDown="0" showInputMessage="1" showErrorMessage="1" allowBlank="0" errorTitle="Invalid ZIP Code" error="ZIP Code must contain exactly five digits." promptTitle="ZIP Code" prompt="Enter exactly five digits. Leading zeros are retained." type="custom">
      <formula1>OR(D6="",AND(LEN(D6)=5,IFERROR(VALUE(D6),-1)&gt;=0))</formula1>
    </dataValidation>
    <dataValidation sqref="F6:F205" showDropDown="0" showInputMessage="0" showErrorMessage="1" allowBlank="0" errorTitle="Invalid state" error="Enter a value from the provided list." type="list">
      <formula1>"AL,AK,AZ,AR,CA,CO,CT,DE,FL,GA,HI,ID,IL,IN,IA,KS,KY,LA,ME,MD,MA,MI,MN,MS,MO,MT,NE,NV,NH,NJ,NM,NY,NC,ND,OH,OK,OR,PA,RI,SC,SD,TN,TX,UT,VT,VA,WA,WV,WI,WY,DC"</formula1>
    </dataValidation>
    <dataValidation sqref="G6:G205" showDropDown="0" showInputMessage="0" showErrorMessage="1" allowBlank="0" errorTitle="Invalid service day" error="Enter a value from the provided list." type="list">
      <formula1>"Monday,Tuesday,Wednesday,Thursday,Friday,Saturday,Sunday"</formula1>
    </dataValidation>
    <dataValidation sqref="H6:H205" showDropDown="0" showInputMessage="0" showErrorMessage="1" allowBlank="0" errorTitle="Invalid service-day count" error="Enter a whole number from 1 through 7." type="whole" operator="between">
      <formula1>1</formula1>
      <formula2>7</formula2>
    </dataValidation>
    <dataValidation sqref="I6:I205" showDropDown="0" showInputMessage="0" showErrorMessage="1" allowBlank="0" errorTitle="Invalid stop estimate" error="Enter a whole number from 1 through 500." type="whole" operator="between">
      <formula1>1</formula1>
      <formula2>500</formula2>
    </dataValidation>
    <dataValidation sqref="J6:J205" showDropDown="0" showInputMessage="0" showErrorMessage="1" allowBlank="0" errorTitle="Invalid distance" error="Enter a positive number within the allowed range." type="decimal" operator="between">
      <formula1>0.01</formula1>
      <formula2>500</formula2>
    </dataValidation>
    <dataValidation sqref="K6:K205" showDropDown="0" showInputMessage="0" showErrorMessage="1" allowBlank="0" errorTitle="Invalid local distance" error="Enter a number from 0 through 100." type="decimal" operator="between">
      <formula1>0</formula1>
      <formula2>100</formula2>
    </dataValidation>
    <dataValidation sqref="L6:L205" showDropDown="0" showInputMessage="0" showErrorMessage="1" allowBlank="0" errorTitle="Invalid revenue" error="Enter a number greater than zero." type="decimal" operator="greaterThan">
      <formula1>0</formula1>
    </dataValidation>
    <dataValidation sqref="M6:M205" showDropDown="0" showInputMessage="0" showErrorMessage="1" allowBlank="0" errorTitle="Invalid priority" error="Enter a value from the provided list." type="list">
      <formula1>"High,Medium,Low"</formula1>
    </dataValidation>
  </dataValidations>
  <pageMargins left="0.25" right="0.25" top="0.4" bottom="0.4" header="0.2" footer="0.2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1"/>
  </sheetPr>
  <dimension ref="A1:J5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2" customWidth="1" min="2" max="2"/>
    <col width="23" customWidth="1" min="3" max="3"/>
    <col width="48" customWidth="1" min="4" max="4"/>
    <col width="3" customWidth="1" min="5" max="5"/>
    <col width="3" customWidth="1" min="6" max="6"/>
    <col width="18" customWidth="1" min="7" max="7"/>
    <col width="15" customWidth="1" min="8" max="8"/>
    <col width="13" customWidth="1" min="9" max="9"/>
    <col width="20" customWidth="1" min="10" max="10"/>
  </cols>
  <sheetData>
    <row r="1" ht="28" customHeight="1">
      <c r="A1" s="1" t="inlineStr">
        <is>
          <t>Delivery Service Area Planning Settings</t>
        </is>
      </c>
    </row>
    <row r="2" ht="34" customHeight="1">
      <c r="A2" s="40" t="inlineStr">
        <is>
          <t>Edit green cells to update route economics and planning thresholds.
All rates are planning assumptions and should be reviewed for the fleet, market, and operating period being evaluated.</t>
        </is>
      </c>
    </row>
    <row r="3">
      <c r="A3" s="41" t="inlineStr">
        <is>
          <t>Setting</t>
        </is>
      </c>
      <c r="B3" s="41" t="inlineStr">
        <is>
          <t>Value</t>
        </is>
      </c>
      <c r="C3" s="41" t="inlineStr">
        <is>
          <t>Units</t>
        </is>
      </c>
      <c r="D3" s="41" t="inlineStr">
        <is>
          <t>Purpose</t>
        </is>
      </c>
      <c r="G3" s="11" t="inlineStr">
        <is>
          <t>Include Options</t>
        </is>
      </c>
      <c r="H3" s="11" t="inlineStr">
        <is>
          <t>Weekdays</t>
        </is>
      </c>
      <c r="I3" s="11" t="inlineStr">
        <is>
          <t>Priorities</t>
        </is>
      </c>
      <c r="J3" s="11" t="inlineStr">
        <is>
          <t>State Abbreviations</t>
        </is>
      </c>
    </row>
    <row r="4">
      <c r="A4" s="42" t="inlineStr">
        <is>
          <t>Planning Date</t>
        </is>
      </c>
      <c r="B4" s="62" t="n">
        <v>46272</v>
      </c>
      <c r="C4" s="42" t="inlineStr">
        <is>
          <t>date</t>
        </is>
      </c>
      <c r="D4" s="42" t="inlineStr">
        <is>
          <t>Date displayed on the Dashboard</t>
        </is>
      </c>
      <c r="G4" s="44" t="inlineStr">
        <is>
          <t>Yes</t>
        </is>
      </c>
      <c r="H4" s="44" t="inlineStr">
        <is>
          <t>Monday</t>
        </is>
      </c>
      <c r="I4" s="44" t="inlineStr">
        <is>
          <t>High</t>
        </is>
      </c>
      <c r="J4" s="44" t="inlineStr">
        <is>
          <t>AL</t>
        </is>
      </c>
    </row>
    <row r="5">
      <c r="A5" s="42" t="inlineStr">
        <is>
          <t>Depot Name</t>
        </is>
      </c>
      <c r="B5" s="45" t="inlineStr">
        <is>
          <t>Dallas Central Depot</t>
        </is>
      </c>
      <c r="C5" s="42" t="inlineStr">
        <is>
          <t>text</t>
        </is>
      </c>
      <c r="D5" s="42" t="inlineStr">
        <is>
          <t>Depot displayed on the Dashboard</t>
        </is>
      </c>
      <c r="G5" s="44" t="inlineStr">
        <is>
          <t>No</t>
        </is>
      </c>
      <c r="H5" s="44" t="inlineStr">
        <is>
          <t>Tuesday</t>
        </is>
      </c>
      <c r="I5" s="44" t="inlineStr">
        <is>
          <t>Medium</t>
        </is>
      </c>
      <c r="J5" s="44" t="inlineStr">
        <is>
          <t>AK</t>
        </is>
      </c>
    </row>
    <row r="6">
      <c r="A6" s="42" t="inlineStr">
        <is>
          <t>Depot ZIP</t>
        </is>
      </c>
      <c r="B6" s="46" t="inlineStr">
        <is>
          <t>75247</t>
        </is>
      </c>
      <c r="C6" s="42" t="inlineStr">
        <is>
          <t>ZIP Code</t>
        </is>
      </c>
      <c r="D6" s="42" t="inlineStr">
        <is>
          <t>Five-digit depot ZIP Code</t>
        </is>
      </c>
      <c r="H6" s="44" t="inlineStr">
        <is>
          <t>Wednesday</t>
        </is>
      </c>
      <c r="I6" s="44" t="inlineStr">
        <is>
          <t>Low</t>
        </is>
      </c>
      <c r="J6" s="44" t="inlineStr">
        <is>
          <t>AZ</t>
        </is>
      </c>
    </row>
    <row r="7">
      <c r="A7" s="42" t="inlineStr">
        <is>
          <t>Average Travel Speed</t>
        </is>
      </c>
      <c r="B7" s="63" t="n">
        <v>30</v>
      </c>
      <c r="C7" s="42" t="inlineStr">
        <is>
          <t>mph</t>
        </is>
      </c>
      <c r="D7" s="42" t="inlineStr">
        <is>
          <t>Planning speed used to estimate drive hours</t>
        </is>
      </c>
      <c r="H7" s="44" t="inlineStr">
        <is>
          <t>Thursday</t>
        </is>
      </c>
      <c r="J7" s="44" t="inlineStr">
        <is>
          <t>AR</t>
        </is>
      </c>
    </row>
    <row r="8">
      <c r="A8" s="42" t="inlineStr">
        <is>
          <t>Service Minutes per Stop</t>
        </is>
      </c>
      <c r="B8" s="63" t="n">
        <v>12</v>
      </c>
      <c r="C8" s="42" t="inlineStr">
        <is>
          <t>minutes</t>
        </is>
      </c>
      <c r="D8" s="42" t="inlineStr">
        <is>
          <t>Average on-site service time per stop</t>
        </is>
      </c>
      <c r="H8" s="44" t="inlineStr">
        <is>
          <t>Friday</t>
        </is>
      </c>
      <c r="J8" s="44" t="inlineStr">
        <is>
          <t>CA</t>
        </is>
      </c>
    </row>
    <row r="9">
      <c r="A9" s="42" t="inlineStr">
        <is>
          <t>Average Fuel Economy</t>
        </is>
      </c>
      <c r="B9" s="63" t="n">
        <v>12.5</v>
      </c>
      <c r="C9" s="42" t="inlineStr">
        <is>
          <t>miles per gallon</t>
        </is>
      </c>
      <c r="D9" s="42" t="inlineStr">
        <is>
          <t>Planning fuel economy assumption</t>
        </is>
      </c>
      <c r="H9" s="44" t="inlineStr">
        <is>
          <t>Saturday</t>
        </is>
      </c>
      <c r="J9" s="44" t="inlineStr">
        <is>
          <t>CO</t>
        </is>
      </c>
    </row>
    <row r="10">
      <c r="A10" s="42" t="inlineStr">
        <is>
          <t>Fuel Price</t>
        </is>
      </c>
      <c r="B10" s="64" t="n">
        <v>3.65</v>
      </c>
      <c r="C10" s="42" t="inlineStr">
        <is>
          <t>dollars per gallon</t>
        </is>
      </c>
      <c r="D10" s="42" t="inlineStr">
        <is>
          <t>Planning fuel price assumption</t>
        </is>
      </c>
      <c r="H10" s="44" t="inlineStr">
        <is>
          <t>Sunday</t>
        </is>
      </c>
      <c r="J10" s="44" t="inlineStr">
        <is>
          <t>CT</t>
        </is>
      </c>
    </row>
    <row r="11">
      <c r="A11" s="42" t="inlineStr">
        <is>
          <t>Other Vehicle Cost</t>
        </is>
      </c>
      <c r="B11" s="64" t="n">
        <v>0.28</v>
      </c>
      <c r="C11" s="42" t="inlineStr">
        <is>
          <t>dollars per mile</t>
        </is>
      </c>
      <c r="D11" s="42" t="inlineStr">
        <is>
          <t>Vehicle cost excluding fuel</t>
        </is>
      </c>
      <c r="J11" s="44" t="inlineStr">
        <is>
          <t>DE</t>
        </is>
      </c>
    </row>
    <row r="12">
      <c r="A12" s="42" t="inlineStr">
        <is>
          <t>Loaded Driver Cost</t>
        </is>
      </c>
      <c r="B12" s="64" t="n">
        <v>28</v>
      </c>
      <c r="C12" s="42" t="inlineStr">
        <is>
          <t>dollars per hour</t>
        </is>
      </c>
      <c r="D12" s="42" t="inlineStr">
        <is>
          <t>Loaded labor cost assumption</t>
        </is>
      </c>
      <c r="J12" s="44" t="inlineStr">
        <is>
          <t>FL</t>
        </is>
      </c>
    </row>
    <row r="13">
      <c r="A13" s="42" t="inlineStr">
        <is>
          <t>Fixed Route Cost</t>
        </is>
      </c>
      <c r="B13" s="64" t="n">
        <v>35</v>
      </c>
      <c r="C13" s="42" t="inlineStr">
        <is>
          <t>dollars per service day</t>
        </is>
      </c>
      <c r="D13" s="42" t="inlineStr">
        <is>
          <t>Fixed cost for each depot route day</t>
        </is>
      </c>
      <c r="J13" s="44" t="inlineStr">
        <is>
          <t>GA</t>
        </is>
      </c>
    </row>
    <row r="14">
      <c r="A14" s="42" t="inlineStr">
        <is>
          <t>Maximum Route Hours per Service Day</t>
        </is>
      </c>
      <c r="B14" s="63" t="n">
        <v>9</v>
      </c>
      <c r="C14" s="42" t="inlineStr">
        <is>
          <t>hours</t>
        </is>
      </c>
      <c r="D14" s="42" t="inlineStr">
        <is>
          <t>Route-day capacity threshold</t>
        </is>
      </c>
      <c r="J14" s="44" t="inlineStr">
        <is>
          <t>HI</t>
        </is>
      </c>
    </row>
    <row r="15">
      <c r="A15" s="42" t="inlineStr">
        <is>
          <t>Minimum Contribution Margin</t>
        </is>
      </c>
      <c r="B15" s="65" t="n">
        <v>0.25</v>
      </c>
      <c r="C15" s="42" t="inlineStr">
        <is>
          <t>percent</t>
        </is>
      </c>
      <c r="D15" s="42" t="inlineStr">
        <is>
          <t>Minimum contribution margin target</t>
        </is>
      </c>
      <c r="J15" s="44" t="inlineStr">
        <is>
          <t>ID</t>
        </is>
      </c>
    </row>
    <row r="16">
      <c r="A16" s="42" t="inlineStr">
        <is>
          <t>Minimum Stop Density</t>
        </is>
      </c>
      <c r="B16" s="50" t="n">
        <v>0.35</v>
      </c>
      <c r="C16" s="42" t="inlineStr">
        <is>
          <t>stops per route mile</t>
        </is>
      </c>
      <c r="D16" s="42" t="inlineStr">
        <is>
          <t>Minimum stop-density target</t>
        </is>
      </c>
      <c r="J16" s="44" t="inlineStr">
        <is>
          <t>IL</t>
        </is>
      </c>
    </row>
    <row r="17">
      <c r="A17" s="42" t="inlineStr">
        <is>
          <t>Maximum One-Way Distance</t>
        </is>
      </c>
      <c r="B17" s="63" t="n">
        <v>30</v>
      </c>
      <c r="C17" s="42" t="inlineStr">
        <is>
          <t>miles</t>
        </is>
      </c>
      <c r="D17" s="42" t="inlineStr">
        <is>
          <t>One-way distance review threshold</t>
        </is>
      </c>
      <c r="J17" s="44" t="inlineStr">
        <is>
          <t>IN</t>
        </is>
      </c>
    </row>
    <row r="18">
      <c r="A18" s="42" t="inlineStr">
        <is>
          <t>Operating Weeks per Year</t>
        </is>
      </c>
      <c r="B18" s="51" t="n">
        <v>50</v>
      </c>
      <c r="C18" s="42" t="inlineStr">
        <is>
          <t>weeks</t>
        </is>
      </c>
      <c r="D18" s="42" t="inlineStr">
        <is>
          <t>Weeks used to annualize contribution</t>
        </is>
      </c>
      <c r="J18" s="44" t="inlineStr">
        <is>
          <t>IA</t>
        </is>
      </c>
    </row>
    <row r="19">
      <c r="J19" s="44" t="inlineStr">
        <is>
          <t>KS</t>
        </is>
      </c>
    </row>
    <row r="20">
      <c r="J20" s="44" t="inlineStr">
        <is>
          <t>KY</t>
        </is>
      </c>
    </row>
    <row r="21">
      <c r="J21" s="44" t="inlineStr">
        <is>
          <t>LA</t>
        </is>
      </c>
    </row>
    <row r="22">
      <c r="J22" s="44" t="inlineStr">
        <is>
          <t>ME</t>
        </is>
      </c>
    </row>
    <row r="23">
      <c r="J23" s="44" t="inlineStr">
        <is>
          <t>MD</t>
        </is>
      </c>
    </row>
    <row r="24">
      <c r="J24" s="44" t="inlineStr">
        <is>
          <t>MA</t>
        </is>
      </c>
    </row>
    <row r="25">
      <c r="J25" s="44" t="inlineStr">
        <is>
          <t>MI</t>
        </is>
      </c>
    </row>
    <row r="26">
      <c r="J26" s="44" t="inlineStr">
        <is>
          <t>MN</t>
        </is>
      </c>
    </row>
    <row r="27">
      <c r="J27" s="44" t="inlineStr">
        <is>
          <t>MS</t>
        </is>
      </c>
    </row>
    <row r="28">
      <c r="J28" s="44" t="inlineStr">
        <is>
          <t>MO</t>
        </is>
      </c>
    </row>
    <row r="29">
      <c r="J29" s="44" t="inlineStr">
        <is>
          <t>MT</t>
        </is>
      </c>
    </row>
    <row r="30">
      <c r="J30" s="44" t="inlineStr">
        <is>
          <t>NE</t>
        </is>
      </c>
    </row>
    <row r="31">
      <c r="J31" s="44" t="inlineStr">
        <is>
          <t>NV</t>
        </is>
      </c>
    </row>
    <row r="32">
      <c r="J32" s="44" t="inlineStr">
        <is>
          <t>NH</t>
        </is>
      </c>
    </row>
    <row r="33">
      <c r="J33" s="44" t="inlineStr">
        <is>
          <t>NJ</t>
        </is>
      </c>
    </row>
    <row r="34">
      <c r="J34" s="44" t="inlineStr">
        <is>
          <t>NM</t>
        </is>
      </c>
    </row>
    <row r="35">
      <c r="J35" s="44" t="inlineStr">
        <is>
          <t>NY</t>
        </is>
      </c>
    </row>
    <row r="36">
      <c r="J36" s="44" t="inlineStr">
        <is>
          <t>NC</t>
        </is>
      </c>
    </row>
    <row r="37">
      <c r="J37" s="44" t="inlineStr">
        <is>
          <t>ND</t>
        </is>
      </c>
    </row>
    <row r="38">
      <c r="J38" s="44" t="inlineStr">
        <is>
          <t>OH</t>
        </is>
      </c>
    </row>
    <row r="39">
      <c r="J39" s="44" t="inlineStr">
        <is>
          <t>OK</t>
        </is>
      </c>
    </row>
    <row r="40">
      <c r="J40" s="44" t="inlineStr">
        <is>
          <t>OR</t>
        </is>
      </c>
    </row>
    <row r="41">
      <c r="J41" s="44" t="inlineStr">
        <is>
          <t>PA</t>
        </is>
      </c>
    </row>
    <row r="42">
      <c r="J42" s="44" t="inlineStr">
        <is>
          <t>RI</t>
        </is>
      </c>
    </row>
    <row r="43">
      <c r="J43" s="44" t="inlineStr">
        <is>
          <t>SC</t>
        </is>
      </c>
    </row>
    <row r="44">
      <c r="J44" s="44" t="inlineStr">
        <is>
          <t>SD</t>
        </is>
      </c>
    </row>
    <row r="45">
      <c r="J45" s="44" t="inlineStr">
        <is>
          <t>TN</t>
        </is>
      </c>
    </row>
    <row r="46">
      <c r="J46" s="44" t="inlineStr">
        <is>
          <t>TX</t>
        </is>
      </c>
    </row>
    <row r="47">
      <c r="J47" s="44" t="inlineStr">
        <is>
          <t>UT</t>
        </is>
      </c>
    </row>
    <row r="48">
      <c r="J48" s="44" t="inlineStr">
        <is>
          <t>VT</t>
        </is>
      </c>
    </row>
    <row r="49">
      <c r="J49" s="44" t="inlineStr">
        <is>
          <t>VA</t>
        </is>
      </c>
    </row>
    <row r="50">
      <c r="J50" s="44" t="inlineStr">
        <is>
          <t>WA</t>
        </is>
      </c>
    </row>
    <row r="51">
      <c r="J51" s="44" t="inlineStr">
        <is>
          <t>WV</t>
        </is>
      </c>
    </row>
    <row r="52">
      <c r="J52" s="44" t="inlineStr">
        <is>
          <t>WI</t>
        </is>
      </c>
    </row>
    <row r="53">
      <c r="J53" s="44" t="inlineStr">
        <is>
          <t>WY</t>
        </is>
      </c>
    </row>
    <row r="54">
      <c r="J54" s="44" t="inlineStr">
        <is>
          <t>DC</t>
        </is>
      </c>
    </row>
  </sheetData>
  <mergeCells count="1">
    <mergeCell ref="A1:J1"/>
  </mergeCells>
  <dataValidations count="7">
    <dataValidation sqref="B4" showDropDown="0" showInputMessage="1" showErrorMessage="1" allowBlank="0" errorTitle="Invalid date" error="Enter a valid Excel date." promptTitle="Planning date" prompt="Enter a valid planning date." type="date" operator="between">
      <formula1>DATE(2025,1,1)</formula1>
      <formula2>DATE(2030,12,31)</formula2>
    </dataValidation>
    <dataValidation sqref="B6" showDropDown="0" showInputMessage="1" showErrorMessage="1" allowBlank="0" errorTitle="Invalid ZIP Code" error="ZIP Code must contain exactly five digits." promptTitle="Depot ZIP Code" prompt="Enter a five-digit ZIP Code." type="custom">
      <formula1>AND(LEN(B6)=5,IFERROR(VALUE(B6),-1)&gt;=0)</formula1>
    </dataValidation>
    <dataValidation sqref="B7:B9 B17" showDropDown="0" showInputMessage="1" showErrorMessage="1" allowBlank="0" errorTitle="Invalid assumption" error="Enter a number greater than zero." promptTitle="Positive assumption" prompt="Enter a number greater than zero." type="decimal" operator="greaterThan">
      <formula1>0</formula1>
    </dataValidation>
    <dataValidation sqref="B10:B13 B16" showDropDown="0" showInputMessage="1" showErrorMessage="1" allowBlank="0" errorTitle="Invalid assumption" error="Enter zero or a positive number." promptTitle="Nonnegative assumption" prompt="Enter zero or a positive number." type="decimal" operator="greaterThanOrEqual">
      <formula1>0</formula1>
    </dataValidation>
    <dataValidation sqref="B14" showDropDown="0" showInputMessage="0" showErrorMessage="1" allowBlank="0" errorTitle="Invalid route-hours limit" error="Enter a value greater than zero and no more than 24." type="decimal" operator="between">
      <formula1>0.01</formula1>
      <formula2>24</formula2>
    </dataValidation>
    <dataValidation sqref="B15" showDropDown="0" showInputMessage="0" showErrorMessage="1" allowBlank="0" errorTitle="Invalid margin" error="Enter a decimal value from 0 through 1." type="decimal" operator="between">
      <formula1>0</formula1>
      <formula2>1</formula2>
    </dataValidation>
    <dataValidation sqref="B18" showDropDown="0" showInputMessage="0" showErrorMessage="1" allowBlank="0" errorTitle="Invalid operating weeks" error="Enter a whole number from 1 through 53." type="whole" operator="between">
      <formula1>1</formula1>
      <formula2>53</formula2>
    </dataValidation>
  </dataValidations>
  <pageMargins left="0.25" right="0.25" top="0.4" bottom="0.4" header="0.2" footer="0.2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Fleet Sheet Lab</dc:creator>
  <dc:title xmlns:dc="http://purl.org/dc/elements/1.1/">Delivery Service Area Planning</dc:title>
  <dc:description xmlns:dc="http://purl.org/dc/elements/1.1/">Planning workbook for evaluating user-entered delivery demand, distance, revenue, and operating assumptions.</dc:description>
  <dc:subject xmlns:dc="http://purl.org/dc/elements/1.1/">Delivery service area planning model</dc:subject>
  <dcterms:created xmlns:dcterms="http://purl.org/dc/terms/" xmlns:xsi="http://www.w3.org/2001/XMLSchema-instance" xsi:type="dcterms:W3CDTF">2026-09-07T23:00:38Z</dcterms:created>
  <dcterms:modified xmlns:dcterms="http://purl.org/dc/terms/" xmlns:xsi="http://www.w3.org/2001/XMLSchema-instance" xsi:type="dcterms:W3CDTF">2026-09-07T23:00:40+00:00Z</dcterms:modified>
</cp:coreProperties>
</file>